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F:\"/>
    </mc:Choice>
  </mc:AlternateContent>
  <bookViews>
    <workbookView xWindow="0" yWindow="465" windowWidth="19395" windowHeight="10995" tabRatio="817"/>
  </bookViews>
  <sheets>
    <sheet name="CLASSEMENT UNIS_SHSV" sheetId="1" r:id="rId1"/>
    <sheet name="TIR + air comprime" sheetId="12" r:id="rId2"/>
    <sheet name="TENNIS" sheetId="16" r:id="rId3"/>
    <sheet name="THRIATHLON" sheetId="13" r:id="rId4"/>
    <sheet name="FUTSAL" sheetId="2" r:id="rId5"/>
    <sheet name="BADMINTON" sheetId="5" r:id="rId6"/>
    <sheet name="HANDBALL" sheetId="3" r:id="rId7"/>
    <sheet name="DRUCKLUFT" sheetId="18" r:id="rId8"/>
    <sheet name="ESCRIME" sheetId="14" r:id="rId9"/>
    <sheet name="EISHOCKEY" sheetId="7" r:id="rId10"/>
    <sheet name="TENNIS DE TABLE" sheetId="10" r:id="rId11"/>
    <sheet name="BASKETBALL" sheetId="19" r:id="rId12"/>
    <sheet name="FOOTBALL" sheetId="15" r:id="rId13"/>
    <sheet name="GOLF" sheetId="9" r:id="rId14"/>
    <sheet name="UNIHOCKEY" sheetId="8" r:id="rId15"/>
    <sheet name="VOLLEYBALL" sheetId="11" r:id="rId16"/>
  </sheets>
  <definedNames>
    <definedName name="_xlnm.Print_Area" localSheetId="5">BADMINTON!$A$1:$H$73</definedName>
    <definedName name="_xlnm.Print_Area" localSheetId="0">'CLASSEMENT UNIS_SHSV'!$A$1:$H$55</definedName>
    <definedName name="_xlnm.Print_Area" localSheetId="4">FUTSAL!$A$1:$I$32</definedName>
    <definedName name="_xlnm.Print_Area" localSheetId="6">HANDBALL!$A$1:$E$16</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I31" i="15" l="1"/>
  <c r="D52" i="8"/>
  <c r="D50" i="1"/>
  <c r="I21" i="15"/>
  <c r="J5" i="11"/>
  <c r="D41" i="1"/>
  <c r="H22" i="19"/>
  <c r="J8" i="11"/>
  <c r="D42" i="1"/>
  <c r="I18" i="13"/>
  <c r="F27" i="16"/>
  <c r="I27" i="15"/>
  <c r="J11" i="11"/>
  <c r="D40" i="1"/>
  <c r="I16" i="13"/>
  <c r="H23" i="19"/>
  <c r="I23" i="15"/>
  <c r="J9" i="11"/>
  <c r="D38" i="1"/>
  <c r="I14" i="13"/>
  <c r="F23" i="16"/>
  <c r="H21" i="19"/>
  <c r="I22" i="15"/>
  <c r="J7" i="11"/>
  <c r="D36" i="1"/>
  <c r="I17" i="13"/>
  <c r="F25" i="16"/>
  <c r="H19" i="19"/>
  <c r="I26" i="15"/>
  <c r="J4" i="11"/>
  <c r="D35" i="1"/>
  <c r="I29" i="15"/>
  <c r="D51" i="1"/>
  <c r="I25" i="15"/>
  <c r="D44" i="1"/>
  <c r="F26" i="16"/>
  <c r="H27" i="19"/>
  <c r="I30" i="15"/>
  <c r="D45" i="1"/>
  <c r="H25" i="19"/>
  <c r="I28" i="15"/>
  <c r="J10" i="11"/>
  <c r="D43" i="1"/>
  <c r="I25" i="13"/>
  <c r="H18" i="19"/>
  <c r="I24" i="15"/>
  <c r="J3" i="11"/>
  <c r="D37" i="1"/>
  <c r="I22" i="13"/>
  <c r="F22" i="16"/>
  <c r="H20" i="19"/>
  <c r="I19" i="15"/>
  <c r="J6" i="11"/>
  <c r="D39" i="1"/>
  <c r="J12" i="11"/>
  <c r="J13" i="11"/>
  <c r="J14" i="11"/>
  <c r="I20" i="15"/>
  <c r="D53" i="1"/>
  <c r="I20" i="13"/>
  <c r="D48" i="1"/>
  <c r="D49" i="1"/>
  <c r="I21" i="13"/>
  <c r="D47" i="1"/>
  <c r="H24" i="19"/>
  <c r="H26" i="19"/>
  <c r="H17" i="19"/>
  <c r="I15" i="13"/>
  <c r="F24" i="16"/>
  <c r="D46" i="1"/>
  <c r="I19" i="13"/>
  <c r="D52" i="1"/>
  <c r="I23" i="13"/>
  <c r="I24" i="13"/>
</calcChain>
</file>

<file path=xl/sharedStrings.xml><?xml version="1.0" encoding="utf-8"?>
<sst xmlns="http://schemas.openxmlformats.org/spreadsheetml/2006/main" count="390" uniqueCount="174">
  <si>
    <t>CUS: Classement par Université</t>
  </si>
  <si>
    <t xml:space="preserve">But: </t>
  </si>
  <si>
    <t>Procédure:</t>
  </si>
  <si>
    <t>1. Rendre plus attrayant les CUS à l'intérieur et à l'extérieur des SSU</t>
  </si>
  <si>
    <t>Chaque CUS permet de gagner des points.</t>
  </si>
  <si>
    <t>Exemple distribution des points:</t>
  </si>
  <si>
    <t>1. = 25 Pts</t>
  </si>
  <si>
    <t>2. = 20 Pts</t>
  </si>
  <si>
    <t>4. = 10 Pts</t>
  </si>
  <si>
    <t>3. = 15 Pts</t>
  </si>
  <si>
    <t>6. = 6 Pts</t>
  </si>
  <si>
    <t>5. = 8 Pts</t>
  </si>
  <si>
    <t>7. = 4 Pts</t>
  </si>
  <si>
    <t>8. = 2 Pts</t>
  </si>
  <si>
    <t>9. = 1 Pt</t>
  </si>
  <si>
    <t>2. Augmenter le prestige de la compétition</t>
  </si>
  <si>
    <t>Le classement est géré et mis à jour par le secrétariat de la FSSU</t>
  </si>
  <si>
    <t>En cas d'égalité des points, priorité aux victoires et au meilleur résultat de l'année.</t>
  </si>
  <si>
    <t xml:space="preserve">A noter que seul meilleur résultat est pris en compte pour un classement composé de plusieurs étudiants d'une même université. </t>
  </si>
  <si>
    <t>Team event</t>
  </si>
  <si>
    <t>UNI BASEL</t>
  </si>
  <si>
    <t>UNI BERN</t>
  </si>
  <si>
    <t>MACOLIN</t>
  </si>
  <si>
    <t>UNI ST GALL</t>
  </si>
  <si>
    <t>Hommes</t>
  </si>
  <si>
    <t>Femmes</t>
  </si>
  <si>
    <t>EPFL</t>
  </si>
  <si>
    <t>Points</t>
  </si>
  <si>
    <t>ETHZ</t>
  </si>
  <si>
    <t>ZHAW</t>
  </si>
  <si>
    <t>FHLU</t>
  </si>
  <si>
    <t>FHNW</t>
  </si>
  <si>
    <t>POINTS</t>
  </si>
  <si>
    <t>A la fin de l'année académique, la Haute Ecole ayant gagné le plus de points,</t>
  </si>
  <si>
    <t>est élue Haute Ecole la plus sportive de l'année. Elle gagne par la FSSU le remboursement la caution d'un sport pour la compétition EUSA là ou e elle n'est pas qualifiée directement.</t>
  </si>
  <si>
    <t>Uni BE</t>
  </si>
  <si>
    <t>Uni SG</t>
  </si>
  <si>
    <t>Uni FR</t>
  </si>
  <si>
    <t>Uni GE</t>
  </si>
  <si>
    <t>Uni ZH</t>
  </si>
  <si>
    <t>EHSM</t>
  </si>
  <si>
    <t>Uni LU</t>
  </si>
  <si>
    <t>Futsal</t>
  </si>
  <si>
    <t>Uni Basel</t>
  </si>
  <si>
    <t>Uni LA</t>
  </si>
  <si>
    <t>Uni NE</t>
  </si>
  <si>
    <t>Berner Fachhochschule</t>
  </si>
  <si>
    <t>Technische Hochschule Rapperswil</t>
  </si>
  <si>
    <t>CUS HANDBALL HOMMES</t>
  </si>
  <si>
    <t>UNI GENEVE</t>
  </si>
  <si>
    <t>UNI FRIBOURG</t>
  </si>
  <si>
    <t>UNI NEUCHATEL</t>
  </si>
  <si>
    <t>UNI ZURICH</t>
  </si>
  <si>
    <t>UNI LAUSANNE</t>
  </si>
  <si>
    <t>UNI LUCERNE</t>
  </si>
  <si>
    <t>EISHOCKEY</t>
  </si>
  <si>
    <t>UNIHOCKEY</t>
  </si>
  <si>
    <t>Ainsi si Berne classe une équipe en 1ère et 3ème place il n'obtiennent que les points de la 1ère place.Les points de la 3ème place ne sont pas donnés au suivant sur la liste.</t>
  </si>
  <si>
    <t xml:space="preserve">CLASSEMENT FINAL </t>
  </si>
  <si>
    <t>EHL</t>
  </si>
  <si>
    <t xml:space="preserve">2. </t>
  </si>
  <si>
    <t xml:space="preserve">1. </t>
  </si>
  <si>
    <t xml:space="preserve">3. </t>
  </si>
  <si>
    <t xml:space="preserve">4. </t>
  </si>
  <si>
    <t xml:space="preserve">5. </t>
  </si>
  <si>
    <t xml:space="preserve">6. </t>
  </si>
  <si>
    <t>7.</t>
  </si>
  <si>
    <t>8.</t>
  </si>
  <si>
    <t>9.</t>
  </si>
  <si>
    <t>Football</t>
  </si>
  <si>
    <t>CUS TENNIS de table</t>
  </si>
  <si>
    <t>VOLLEYBALL</t>
  </si>
  <si>
    <t>HOMMES</t>
  </si>
  <si>
    <t>Triathlon</t>
  </si>
  <si>
    <t>Tennis</t>
  </si>
  <si>
    <t>Druckluft</t>
  </si>
  <si>
    <t xml:space="preserve">         </t>
  </si>
  <si>
    <t>CLASSEMENT HOMMES + FEMMES</t>
  </si>
  <si>
    <t>CUS TIR</t>
  </si>
  <si>
    <t>CUS ESCRIME</t>
  </si>
  <si>
    <t>ETH Zürich</t>
  </si>
  <si>
    <t>UNI ZH</t>
  </si>
  <si>
    <t>Uni Be</t>
  </si>
  <si>
    <t>EHSM (BFH)</t>
  </si>
  <si>
    <t>n.a.</t>
  </si>
  <si>
    <t xml:space="preserve">Uni Basel </t>
  </si>
  <si>
    <t>n.a</t>
  </si>
  <si>
    <t>St-GALL</t>
  </si>
  <si>
    <t>Uni Zürich</t>
  </si>
  <si>
    <t>Uni Luzern</t>
  </si>
  <si>
    <t>UNIGE</t>
  </si>
  <si>
    <t>SUPSI</t>
  </si>
  <si>
    <t>UNI ST-GALL</t>
  </si>
  <si>
    <t>N.A</t>
  </si>
  <si>
    <t>CUS BADMINTON 30.11.2016</t>
  </si>
  <si>
    <t>Uni Genf</t>
  </si>
  <si>
    <t>Uni Fribourg</t>
  </si>
  <si>
    <t>Uni Neuchâtel</t>
  </si>
  <si>
    <t>Uni St. Gallen</t>
  </si>
  <si>
    <t>Uni Lausanne</t>
  </si>
  <si>
    <t>Uni Bern</t>
  </si>
  <si>
    <t>EPF Lausanne</t>
  </si>
  <si>
    <t xml:space="preserve"> ---</t>
  </si>
  <si>
    <t>Uni BASEL</t>
  </si>
  <si>
    <t>Uni Bern 1</t>
  </si>
  <si>
    <t>UNI Lausanne</t>
  </si>
  <si>
    <t>Uni Bâle</t>
  </si>
  <si>
    <t>Uni St-Gall</t>
  </si>
  <si>
    <t>Uni Zurich</t>
  </si>
  <si>
    <t xml:space="preserve"> </t>
  </si>
  <si>
    <t>Sportschiessen 25m/300m</t>
  </si>
  <si>
    <t>Badminton</t>
  </si>
  <si>
    <t>16-18.09.2016</t>
  </si>
  <si>
    <t>28-29.11.2016</t>
  </si>
  <si>
    <t>Handball</t>
  </si>
  <si>
    <t>Fechten</t>
  </si>
  <si>
    <t>25.26.02.2017</t>
  </si>
  <si>
    <t>8-12.03.2017</t>
  </si>
  <si>
    <t>Eishockey</t>
  </si>
  <si>
    <t>31.3-1.4.2017</t>
  </si>
  <si>
    <t>1-2.4.2017</t>
  </si>
  <si>
    <t>2-4.5.2017</t>
  </si>
  <si>
    <t>Golf</t>
  </si>
  <si>
    <t>Volleyball</t>
  </si>
  <si>
    <t>Basketball</t>
  </si>
  <si>
    <t>Unihockey</t>
  </si>
  <si>
    <t>CUS Tennis  Men 16.-18.09.2016</t>
  </si>
  <si>
    <t>CUS Tennis  Women 16.-18.09.2016</t>
  </si>
  <si>
    <t>UNI GE</t>
  </si>
  <si>
    <t xml:space="preserve">EPFL </t>
  </si>
  <si>
    <t>Classement total</t>
  </si>
  <si>
    <t>Gewehr Mannschaft / 40</t>
  </si>
  <si>
    <t>1.  FHNW                        1230.1             3.  FBH                         1196.4</t>
  </si>
  <si>
    <t xml:space="preserve">     Jeger Sina                    410.8                  Dürr Christoph           417.6</t>
  </si>
  <si>
    <t xml:space="preserve">     Leone Chiara                409.7                 Gerber Stefan            391.9</t>
  </si>
  <si>
    <t xml:space="preserve">     Züger Muriel                 409.6                  Senti Anja.                386.9</t>
  </si>
  <si>
    <t>2.  FH LU                        1216.0             4.  ETHZ                        1173.4</t>
  </si>
  <si>
    <t xml:space="preserve">     Hansen Jonas             410.8                  Huber Caspar             414.9</t>
  </si>
  <si>
    <t xml:space="preserve">     May Roberto                404.6                  Scherrer Michael        408.7</t>
  </si>
  <si>
    <t xml:space="preserve">     Lengen Alexandra       400.6                  Tell Alessandro           349.8</t>
  </si>
  <si>
    <t>EFHM</t>
  </si>
  <si>
    <t>UNI Zürich</t>
  </si>
  <si>
    <t>UNINE</t>
  </si>
  <si>
    <t>HTW CHUR</t>
  </si>
  <si>
    <t>1. FHNW    (45 Pkt. / 25)</t>
  </si>
  <si>
    <t>2. ETHZ     (42 / 20)</t>
  </si>
  <si>
    <t>3. FHLU     (38 / 15)</t>
  </si>
  <si>
    <t>4. BFH Biel  (25 / 10)</t>
  </si>
  <si>
    <t>5. FHPH Burgdorf (24 / 8)</t>
  </si>
  <si>
    <t>6. FHPH Goldau   (20 / 6)</t>
  </si>
  <si>
    <t>7. EPFL  (15 / 4)</t>
  </si>
  <si>
    <t>    Uni ZH  (15 / 4)</t>
  </si>
  <si>
    <t>9. Uni FR  (10 / 1)</t>
  </si>
  <si>
    <t>BFH</t>
  </si>
  <si>
    <t>FHPH</t>
  </si>
  <si>
    <t>UNIZH</t>
  </si>
  <si>
    <t>UNIFR</t>
  </si>
  <si>
    <t>BASKETBALL</t>
  </si>
  <si>
    <t xml:space="preserve">UNI Genève </t>
  </si>
  <si>
    <t>UNI Bâle</t>
  </si>
  <si>
    <t>Uni Berne</t>
  </si>
  <si>
    <t>Uni Genève</t>
  </si>
  <si>
    <t>Uni St-Gallen</t>
  </si>
  <si>
    <t>USI SUPSI</t>
  </si>
  <si>
    <t>Zürcher Fachhoschulen</t>
  </si>
  <si>
    <t>GOLF</t>
  </si>
  <si>
    <t>EHSMacolin</t>
  </si>
  <si>
    <t>EHSMAcolin</t>
  </si>
  <si>
    <t>ETHZürich</t>
  </si>
  <si>
    <t>HTW Chur</t>
  </si>
  <si>
    <t>Sportschiessen 25m/300m (annulé)</t>
  </si>
  <si>
    <t>Tischtennis(annulé)</t>
  </si>
  <si>
    <t>CLASSEMENT au 09.06.2017</t>
  </si>
  <si>
    <t xml:space="preserve">Ski alpin +nordic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</si>
</sst>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2"/>
      <color theme="1"/>
      <name val="Calibri"/>
      <family val="2"/>
      <scheme val="minor"/>
    </font>
    <font>
      <b/>
      <sz val="12"/>
      <color theme="1"/>
      <name val="Calibri"/>
      <family val="2"/>
      <charset val="204"/>
      <scheme val="minor"/>
    </font>
    <font>
      <sz val="16"/>
      <color theme="1"/>
      <name val="Calibri"/>
      <scheme val="minor"/>
    </font>
    <font>
      <u/>
      <sz val="12"/>
      <color theme="10"/>
      <name val="Calibri"/>
      <family val="2"/>
      <charset val="204"/>
      <scheme val="minor"/>
    </font>
    <font>
      <u/>
      <sz val="12"/>
      <color theme="11"/>
      <name val="Calibri"/>
      <family val="2"/>
      <charset val="204"/>
      <scheme val="minor"/>
    </font>
    <font>
      <b/>
      <sz val="16"/>
      <color theme="1"/>
      <name val="Calibri"/>
      <scheme val="minor"/>
    </font>
    <font>
      <sz val="8"/>
      <name val="Calibri"/>
      <family val="2"/>
      <charset val="204"/>
      <scheme val="minor"/>
    </font>
    <font>
      <sz val="12"/>
      <color theme="1"/>
      <name val="Calibri"/>
      <family val="2"/>
      <scheme val="minor"/>
    </font>
    <font>
      <b/>
      <sz val="14"/>
      <color theme="1"/>
      <name val="Plain"/>
    </font>
    <font>
      <sz val="12"/>
      <color theme="1"/>
      <name val="Plain"/>
    </font>
    <font>
      <sz val="12"/>
      <color theme="1"/>
      <name val="Verdana"/>
    </font>
    <font>
      <sz val="12"/>
      <color rgb="FFFF0000"/>
      <name val="Calibri"/>
      <family val="2"/>
      <scheme val="minor"/>
    </font>
    <font>
      <sz val="12"/>
      <color rgb="FF00B050"/>
      <name val="Calibri"/>
      <family val="2"/>
      <scheme val="minor"/>
    </font>
    <font>
      <b/>
      <sz val="10"/>
      <color theme="1"/>
      <name val="Arial"/>
      <family val="2"/>
    </font>
    <font>
      <b/>
      <sz val="5"/>
      <color theme="1"/>
      <name val="Arial"/>
      <family val="2"/>
    </font>
    <font>
      <sz val="10"/>
      <color theme="1"/>
      <name val="Arial"/>
      <family val="2"/>
    </font>
    <font>
      <sz val="5"/>
      <color theme="1"/>
      <name val="Arial"/>
      <family val="2"/>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s>
  <cellStyleXfs count="1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8">
    <xf numFmtId="0" fontId="0" fillId="0" borderId="0" xfId="0"/>
    <xf numFmtId="0" fontId="2" fillId="0" borderId="0" xfId="0" applyFont="1"/>
    <xf numFmtId="0" fontId="0" fillId="0" borderId="0" xfId="0" applyAlignment="1">
      <alignment horizontal="left"/>
    </xf>
    <xf numFmtId="0" fontId="1" fillId="0" borderId="0" xfId="0" applyFont="1"/>
    <xf numFmtId="0" fontId="5" fillId="0" borderId="0" xfId="0" applyFont="1"/>
    <xf numFmtId="0" fontId="0" fillId="0" borderId="0" xfId="0" applyAlignment="1">
      <alignment vertical="top"/>
    </xf>
    <xf numFmtId="0" fontId="0" fillId="0" borderId="1" xfId="0" applyBorder="1"/>
    <xf numFmtId="0" fontId="0" fillId="0" borderId="1" xfId="0" applyFill="1" applyBorder="1"/>
    <xf numFmtId="0" fontId="0" fillId="0" borderId="2" xfId="0" applyFill="1" applyBorder="1"/>
    <xf numFmtId="0" fontId="7" fillId="0" borderId="1" xfId="0" applyFont="1" applyBorder="1" applyAlignment="1"/>
    <xf numFmtId="0" fontId="0" fillId="2" borderId="1" xfId="0" applyFill="1" applyBorder="1"/>
    <xf numFmtId="0" fontId="0" fillId="3" borderId="1" xfId="0" applyFill="1" applyBorder="1"/>
    <xf numFmtId="0" fontId="10" fillId="0" borderId="0" xfId="0" applyFont="1"/>
    <xf numFmtId="0" fontId="8" fillId="0" borderId="1" xfId="0" applyFont="1" applyBorder="1"/>
    <xf numFmtId="0" fontId="9" fillId="0" borderId="1" xfId="0" applyFont="1" applyBorder="1"/>
    <xf numFmtId="14" fontId="0" fillId="0" borderId="0" xfId="0" applyNumberFormat="1" applyAlignment="1">
      <alignment horizontal="left"/>
    </xf>
    <xf numFmtId="0" fontId="11" fillId="0" borderId="0" xfId="0" applyFont="1"/>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9" fillId="0" borderId="2" xfId="0" applyFont="1" applyFill="1" applyBorder="1"/>
    <xf numFmtId="0" fontId="0" fillId="0" borderId="1" xfId="0" applyFont="1" applyBorder="1" applyAlignment="1">
      <alignment horizontal="center"/>
    </xf>
    <xf numFmtId="0" fontId="7" fillId="0" borderId="1" xfId="0" applyFont="1" applyBorder="1" applyAlignment="1">
      <alignment horizontal="center"/>
    </xf>
    <xf numFmtId="0" fontId="0" fillId="2" borderId="3" xfId="0" applyFill="1" applyBorder="1" applyAlignment="1">
      <alignment horizontal="center"/>
    </xf>
    <xf numFmtId="0" fontId="0" fillId="0" borderId="1" xfId="0" applyFill="1" applyBorder="1" applyAlignment="1">
      <alignment horizontal="center"/>
    </xf>
    <xf numFmtId="0" fontId="0" fillId="0" borderId="0" xfId="0" applyAlignment="1">
      <alignment horizontal="center"/>
    </xf>
  </cellXfs>
  <cellStyles count="15">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Stand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1938530</xdr:colOff>
      <xdr:row>2</xdr:row>
      <xdr:rowOff>82550</xdr:rowOff>
    </xdr:from>
    <xdr:to>
      <xdr:col>5</xdr:col>
      <xdr:colOff>430530</xdr:colOff>
      <xdr:row>5</xdr:row>
      <xdr:rowOff>139700</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9530" y="476250"/>
          <a:ext cx="28354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29</xdr:row>
      <xdr:rowOff>0</xdr:rowOff>
    </xdr:from>
    <xdr:to>
      <xdr:col>7</xdr:col>
      <xdr:colOff>317305</xdr:colOff>
      <xdr:row>30</xdr:row>
      <xdr:rowOff>3065</xdr:rowOff>
    </xdr:to>
    <xdr:pic>
      <xdr:nvPicPr>
        <xdr:cNvPr id="3" name="Image 2"/>
        <xdr:cNvPicPr>
          <a:picLocks noChangeAspect="1"/>
        </xdr:cNvPicPr>
      </xdr:nvPicPr>
      <xdr:blipFill>
        <a:blip xmlns:r="http://schemas.openxmlformats.org/officeDocument/2006/relationships" r:embed="rId1"/>
        <a:stretch>
          <a:fillRect/>
        </a:stretch>
      </xdr:blipFill>
      <xdr:spPr>
        <a:xfrm>
          <a:off x="2468880" y="4953000"/>
          <a:ext cx="3609145" cy="201185"/>
        </a:xfrm>
        <a:prstGeom prst="rect">
          <a:avLst/>
        </a:prstGeom>
      </xdr:spPr>
    </xdr:pic>
    <xdr:clientData/>
  </xdr:twoCellAnchor>
  <xdr:twoCellAnchor editAs="oneCell">
    <xdr:from>
      <xdr:col>3</xdr:col>
      <xdr:colOff>0</xdr:colOff>
      <xdr:row>1</xdr:row>
      <xdr:rowOff>196849</xdr:rowOff>
    </xdr:from>
    <xdr:to>
      <xdr:col>5</xdr:col>
      <xdr:colOff>501650</xdr:colOff>
      <xdr:row>4</xdr:row>
      <xdr:rowOff>96682</xdr:rowOff>
    </xdr:to>
    <xdr:pic>
      <xdr:nvPicPr>
        <xdr:cNvPr id="4" name="Imag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393699"/>
          <a:ext cx="2152650" cy="490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1186436</xdr:colOff>
      <xdr:row>21</xdr:row>
      <xdr:rowOff>25400</xdr:rowOff>
    </xdr:from>
    <xdr:to>
      <xdr:col>5</xdr:col>
      <xdr:colOff>949765</xdr:colOff>
      <xdr:row>22</xdr:row>
      <xdr:rowOff>88900</xdr:rowOff>
    </xdr:to>
    <xdr:pic>
      <xdr:nvPicPr>
        <xdr:cNvPr id="4" name="Image 3"/>
        <xdr:cNvPicPr>
          <a:picLocks noChangeAspect="1"/>
        </xdr:cNvPicPr>
      </xdr:nvPicPr>
      <xdr:blipFill>
        <a:blip xmlns:r="http://schemas.openxmlformats.org/officeDocument/2006/relationships" r:embed="rId1"/>
        <a:stretch>
          <a:fillRect/>
        </a:stretch>
      </xdr:blipFill>
      <xdr:spPr>
        <a:xfrm>
          <a:off x="2011936" y="13804900"/>
          <a:ext cx="4627429" cy="260350"/>
        </a:xfrm>
        <a:prstGeom prst="rect">
          <a:avLst/>
        </a:prstGeom>
      </xdr:spPr>
    </xdr:pic>
    <xdr:clientData/>
  </xdr:twoCellAnchor>
  <xdr:twoCellAnchor editAs="oneCell">
    <xdr:from>
      <xdr:col>3</xdr:col>
      <xdr:colOff>755650</xdr:colOff>
      <xdr:row>0</xdr:row>
      <xdr:rowOff>146050</xdr:rowOff>
    </xdr:from>
    <xdr:to>
      <xdr:col>6</xdr:col>
      <xdr:colOff>120650</xdr:colOff>
      <xdr:row>4</xdr:row>
      <xdr:rowOff>113346</xdr:rowOff>
    </xdr:to>
    <xdr:pic>
      <xdr:nvPicPr>
        <xdr:cNvPr id="5" name="Imag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94250" y="146050"/>
          <a:ext cx="3308350" cy="754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4</xdr:col>
      <xdr:colOff>595435</xdr:colOff>
      <xdr:row>14</xdr:row>
      <xdr:rowOff>3065</xdr:rowOff>
    </xdr:to>
    <xdr:pic>
      <xdr:nvPicPr>
        <xdr:cNvPr id="2" name="Image 1"/>
        <xdr:cNvPicPr>
          <a:picLocks noChangeAspect="1"/>
        </xdr:cNvPicPr>
      </xdr:nvPicPr>
      <xdr:blipFill>
        <a:blip xmlns:r="http://schemas.openxmlformats.org/officeDocument/2006/relationships" r:embed="rId1"/>
        <a:stretch>
          <a:fillRect/>
        </a:stretch>
      </xdr:blipFill>
      <xdr:spPr>
        <a:xfrm>
          <a:off x="822960" y="1981200"/>
          <a:ext cx="3609145" cy="201185"/>
        </a:xfrm>
        <a:prstGeom prst="rect">
          <a:avLst/>
        </a:prstGeom>
      </xdr:spPr>
    </xdr:pic>
    <xdr:clientData/>
  </xdr:twoCellAnchor>
  <xdr:twoCellAnchor editAs="oneCell">
    <xdr:from>
      <xdr:col>1</xdr:col>
      <xdr:colOff>571500</xdr:colOff>
      <xdr:row>1</xdr:row>
      <xdr:rowOff>158749</xdr:rowOff>
    </xdr:from>
    <xdr:to>
      <xdr:col>3</xdr:col>
      <xdr:colOff>488950</xdr:colOff>
      <xdr:row>4</xdr:row>
      <xdr:rowOff>50448</xdr:rowOff>
    </xdr:to>
    <xdr:pic>
      <xdr:nvPicPr>
        <xdr:cNvPr id="3"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7000" y="355599"/>
          <a:ext cx="2108200" cy="482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3</xdr:row>
      <xdr:rowOff>196849</xdr:rowOff>
    </xdr:from>
    <xdr:to>
      <xdr:col>6</xdr:col>
      <xdr:colOff>501650</xdr:colOff>
      <xdr:row>6</xdr:row>
      <xdr:rowOff>96682</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396874"/>
          <a:ext cx="2178050" cy="499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H56"/>
  <sheetViews>
    <sheetView tabSelected="1" zoomScaleNormal="100" workbookViewId="0">
      <selection activeCell="H45" sqref="H45"/>
    </sheetView>
  </sheetViews>
  <sheetFormatPr baseColWidth="10" defaultRowHeight="15.75"/>
  <cols>
    <col min="3" max="3" width="35.375" customWidth="1"/>
    <col min="7" max="7" width="17" customWidth="1"/>
    <col min="8" max="8" width="31.625" customWidth="1"/>
    <col min="9" max="9" width="14.875" customWidth="1"/>
  </cols>
  <sheetData>
    <row r="6" spans="1:6" ht="21">
      <c r="A6" s="4" t="s">
        <v>0</v>
      </c>
      <c r="B6" s="1"/>
      <c r="C6" s="1"/>
      <c r="E6" s="1"/>
      <c r="F6" s="1"/>
    </row>
    <row r="8" spans="1:6">
      <c r="A8" s="3" t="s">
        <v>1</v>
      </c>
    </row>
    <row r="9" spans="1:6">
      <c r="A9" t="s">
        <v>3</v>
      </c>
    </row>
    <row r="10" spans="1:6">
      <c r="A10" s="2" t="s">
        <v>15</v>
      </c>
    </row>
    <row r="12" spans="1:6">
      <c r="A12" s="3" t="s">
        <v>2</v>
      </c>
    </row>
    <row r="13" spans="1:6">
      <c r="A13" t="s">
        <v>4</v>
      </c>
    </row>
    <row r="14" spans="1:6">
      <c r="A14" t="s">
        <v>33</v>
      </c>
    </row>
    <row r="15" spans="1:6">
      <c r="A15" t="s">
        <v>34</v>
      </c>
    </row>
    <row r="16" spans="1:6">
      <c r="A16" t="s">
        <v>16</v>
      </c>
    </row>
    <row r="17" spans="1:1">
      <c r="A17" s="5" t="s">
        <v>18</v>
      </c>
    </row>
    <row r="18" spans="1:1" ht="19.5" customHeight="1">
      <c r="A18" t="s">
        <v>57</v>
      </c>
    </row>
    <row r="20" spans="1:1">
      <c r="A20" s="3" t="s">
        <v>5</v>
      </c>
    </row>
    <row r="21" spans="1:1">
      <c r="A21" t="s">
        <v>19</v>
      </c>
    </row>
    <row r="22" spans="1:1">
      <c r="A22" t="s">
        <v>6</v>
      </c>
    </row>
    <row r="23" spans="1:1">
      <c r="A23" t="s">
        <v>7</v>
      </c>
    </row>
    <row r="24" spans="1:1">
      <c r="A24" t="s">
        <v>9</v>
      </c>
    </row>
    <row r="25" spans="1:1">
      <c r="A25" t="s">
        <v>8</v>
      </c>
    </row>
    <row r="26" spans="1:1">
      <c r="A26" t="s">
        <v>11</v>
      </c>
    </row>
    <row r="27" spans="1:1">
      <c r="A27" t="s">
        <v>10</v>
      </c>
    </row>
    <row r="28" spans="1:1">
      <c r="A28" t="s">
        <v>12</v>
      </c>
    </row>
    <row r="29" spans="1:1">
      <c r="A29" t="s">
        <v>13</v>
      </c>
    </row>
    <row r="30" spans="1:1">
      <c r="A30" t="s">
        <v>14</v>
      </c>
    </row>
    <row r="32" spans="1:1">
      <c r="A32" t="s">
        <v>17</v>
      </c>
    </row>
    <row r="34" spans="2:8">
      <c r="C34" s="11" t="s">
        <v>172</v>
      </c>
      <c r="D34" s="11" t="s">
        <v>32</v>
      </c>
      <c r="G34" s="15">
        <v>42616</v>
      </c>
      <c r="H34" s="16" t="s">
        <v>170</v>
      </c>
    </row>
    <row r="35" spans="2:8">
      <c r="B35">
        <v>1</v>
      </c>
      <c r="C35" s="7" t="s">
        <v>49</v>
      </c>
      <c r="D35" s="11">
        <f>THRIATHLON!I17+FUTSAL!H20+BADMINTON!C8+HANDBALL!D9+TENNIS!F25+EISHOCKEY!D8+BASKETBALL!H19+FOOTBALL!I26+VOLLEYBALL!J4</f>
        <v>193</v>
      </c>
      <c r="G35" s="2" t="s">
        <v>112</v>
      </c>
      <c r="H35" s="17" t="s">
        <v>74</v>
      </c>
    </row>
    <row r="36" spans="2:8">
      <c r="B36">
        <v>2</v>
      </c>
      <c r="C36" s="6" t="s">
        <v>23</v>
      </c>
      <c r="D36" s="11">
        <f>THRIATHLON!I14+FUTSAL!H22+BADMINTON!C11+ESCRIME!D11+TENNIS!F23+EISHOCKEY!D12+BASKETBALL!H21+GOLF!D3+FOOTBALL!I22+VOLLEYBALL!J7+UNIHOCKEY!H7</f>
        <v>190</v>
      </c>
      <c r="G36" s="15">
        <v>42630</v>
      </c>
      <c r="H36" s="17" t="s">
        <v>73</v>
      </c>
    </row>
    <row r="37" spans="2:8">
      <c r="B37">
        <v>3</v>
      </c>
      <c r="C37" s="7" t="s">
        <v>53</v>
      </c>
      <c r="D37" s="11">
        <f>THRIATHLON!I25+FUTSAL!H19+BADMINTON!C12+ESCRIME!D6+TENNIS!H14+EISHOCKEY!D10+BASKETBALL!H18+GOLF!D8+FOOTBALL!I24+VOLLEYBALL!J3</f>
        <v>179</v>
      </c>
      <c r="G37" s="2" t="s">
        <v>113</v>
      </c>
      <c r="H37" s="17" t="s">
        <v>42</v>
      </c>
    </row>
    <row r="38" spans="2:8">
      <c r="B38">
        <v>4</v>
      </c>
      <c r="C38" s="6" t="s">
        <v>52</v>
      </c>
      <c r="D38" s="11">
        <f>THRIATHLON!I16+FUTSAL!H24+TENNIS!F28+EISHOCKEY!D5+DRUCKLUFT!E26+BASKETBALL!H23+GOLF!D6+FOOTBALL!I23+VOLLEYBALL!J9+UNIHOCKEY!D5</f>
        <v>155</v>
      </c>
      <c r="G38" s="15">
        <v>42704</v>
      </c>
      <c r="H38" s="17" t="s">
        <v>111</v>
      </c>
    </row>
    <row r="39" spans="2:8">
      <c r="B39">
        <v>5</v>
      </c>
      <c r="C39" s="6" t="s">
        <v>50</v>
      </c>
      <c r="D39" s="11">
        <f>THRIATHLON!I22+FUTSAL!H21+BADMINTON!C9+ESCRIME!D7+TENNIS!F22+EISHOCKEY!D9+DRUCKLUFT!E27+BASKETBALL!H20+FOOTBALL!I19+VOLLEYBALL!J6</f>
        <v>146</v>
      </c>
      <c r="G39" s="15">
        <v>42760</v>
      </c>
      <c r="H39" s="17" t="s">
        <v>114</v>
      </c>
    </row>
    <row r="40" spans="2:8">
      <c r="B40">
        <v>6</v>
      </c>
      <c r="C40" s="6" t="s">
        <v>28</v>
      </c>
      <c r="D40" s="11">
        <f>THRIATHLON!I18+FUTSAL!H18+BADMINTON!C13+ESCRIME!D8+TENNIS!F27+DRUCKLUFT!E20+GOLF!D5+FOOTBALL!I27+VOLLEYBALL!J11+UNIHOCKEY!H5</f>
        <v>139</v>
      </c>
      <c r="G40" s="2"/>
    </row>
    <row r="41" spans="2:8">
      <c r="B41">
        <v>7</v>
      </c>
      <c r="C41" s="6" t="s">
        <v>20</v>
      </c>
      <c r="D41" s="11">
        <f>FUTSAL!H17+HANDBALL!D7+ESCRIME!D10+BASKETBALL!H16+FOOTBALL!I21+VOLLEYBALL!J5+UNIHOCKEY!D6</f>
        <v>112</v>
      </c>
      <c r="G41" s="15">
        <v>42784</v>
      </c>
      <c r="H41" s="17" t="s">
        <v>75</v>
      </c>
    </row>
    <row r="42" spans="2:8">
      <c r="B42">
        <v>8</v>
      </c>
      <c r="C42" s="6" t="s">
        <v>21</v>
      </c>
      <c r="D42" s="11">
        <f>FUTSAL!H23+BADMINTON!C14+HANDBALL!D8+ESCRIME!D9+EISHOCKEY!D6+GOLF!D10+BASKETBALL!H22+FOOTBALL!H13+VOLLEYBALL!J8+UNIHOCKEY!D7</f>
        <v>109</v>
      </c>
      <c r="G42" s="2" t="s">
        <v>116</v>
      </c>
      <c r="H42" s="17" t="s">
        <v>115</v>
      </c>
    </row>
    <row r="43" spans="2:8">
      <c r="B43">
        <v>9</v>
      </c>
      <c r="C43" s="7" t="s">
        <v>51</v>
      </c>
      <c r="D43" s="11">
        <f>FUTSAL!H26+BADMINTON!C10+EISHOCKEY!D7+BASKETBALL!H25+GOLF!D9+FOOTBALL!I28+VOLLEYBALL!J10</f>
        <v>61</v>
      </c>
      <c r="G43" s="2" t="s">
        <v>117</v>
      </c>
      <c r="H43" s="16" t="s">
        <v>173</v>
      </c>
    </row>
    <row r="44" spans="2:8">
      <c r="B44">
        <v>10</v>
      </c>
      <c r="C44" s="6" t="s">
        <v>22</v>
      </c>
      <c r="D44" s="11">
        <f>FUTSAL!H25+EISHOCKEY!D4+FOOTBALL!I25</f>
        <v>51</v>
      </c>
      <c r="G44" s="2" t="s">
        <v>119</v>
      </c>
      <c r="H44" s="17" t="s">
        <v>118</v>
      </c>
    </row>
    <row r="45" spans="2:8">
      <c r="B45">
        <v>11</v>
      </c>
      <c r="C45" s="7" t="s">
        <v>26</v>
      </c>
      <c r="D45" s="11">
        <f>FUTSAL!H28+ESCRIME!D5+TENNIS!F26+DRUCKLUFT!E25+BASKETBALL!H27+FOOTBALL!I30</f>
        <v>49</v>
      </c>
      <c r="G45" s="2" t="s">
        <v>120</v>
      </c>
      <c r="H45" s="16" t="s">
        <v>171</v>
      </c>
    </row>
    <row r="46" spans="2:8">
      <c r="B46">
        <v>12</v>
      </c>
      <c r="C46" s="6" t="s">
        <v>29</v>
      </c>
      <c r="D46" s="11">
        <f>THRIATHLON!I15+TENNIS!F24</f>
        <v>45</v>
      </c>
      <c r="G46" s="15">
        <v>42853</v>
      </c>
      <c r="H46" s="17" t="s">
        <v>124</v>
      </c>
    </row>
    <row r="47" spans="2:8">
      <c r="B47">
        <v>13</v>
      </c>
      <c r="C47" s="6" t="s">
        <v>31</v>
      </c>
      <c r="D47" s="11">
        <f>THRIATHLON!I21+DRUCKLUFT!E19</f>
        <v>33</v>
      </c>
      <c r="G47" s="2" t="s">
        <v>121</v>
      </c>
      <c r="H47" s="17" t="s">
        <v>69</v>
      </c>
    </row>
    <row r="48" spans="2:8">
      <c r="B48">
        <v>14</v>
      </c>
      <c r="C48" s="6" t="s">
        <v>91</v>
      </c>
      <c r="D48" s="11">
        <f>THRIATHLON!I20+GOLF!D4</f>
        <v>30</v>
      </c>
      <c r="G48" s="15">
        <v>42858</v>
      </c>
      <c r="H48" s="17" t="s">
        <v>122</v>
      </c>
    </row>
    <row r="49" spans="2:8">
      <c r="B49">
        <v>15</v>
      </c>
      <c r="C49" s="6" t="s">
        <v>46</v>
      </c>
      <c r="D49" s="11">
        <f>DRUCKLUFT!E21+GOLF!D7</f>
        <v>23</v>
      </c>
      <c r="G49" s="15">
        <v>42865</v>
      </c>
      <c r="H49" s="17" t="s">
        <v>123</v>
      </c>
    </row>
    <row r="50" spans="2:8">
      <c r="B50">
        <v>16</v>
      </c>
      <c r="C50" s="7" t="s">
        <v>143</v>
      </c>
      <c r="D50" s="11">
        <f>EISHOCKEY!D11+FOOTBALL!I31+UNIHOCKEY!H6</f>
        <v>23</v>
      </c>
      <c r="G50" s="15">
        <v>42886</v>
      </c>
      <c r="H50" s="17" t="s">
        <v>125</v>
      </c>
    </row>
    <row r="51" spans="2:8">
      <c r="B51">
        <v>17</v>
      </c>
      <c r="C51" s="6" t="s">
        <v>30</v>
      </c>
      <c r="D51" s="11">
        <f>DRUCKLUFT!E21+FOOTBALL!I29</f>
        <v>15</v>
      </c>
    </row>
    <row r="52" spans="2:8">
      <c r="B52">
        <v>18</v>
      </c>
      <c r="C52" s="7" t="s">
        <v>54</v>
      </c>
      <c r="D52" s="11">
        <f>THRIATHLON!I19+FUTSAL!H27</f>
        <v>12</v>
      </c>
    </row>
    <row r="53" spans="2:8">
      <c r="B53">
        <v>19</v>
      </c>
      <c r="C53" s="14" t="s">
        <v>164</v>
      </c>
      <c r="D53" s="11">
        <f>GOLF!D11</f>
        <v>1</v>
      </c>
    </row>
    <row r="54" spans="2:8">
      <c r="B54">
        <v>20</v>
      </c>
      <c r="C54" s="7" t="s">
        <v>59</v>
      </c>
      <c r="D54" s="11">
        <v>0</v>
      </c>
    </row>
    <row r="55" spans="2:8">
      <c r="B55">
        <v>21</v>
      </c>
      <c r="C55" s="6" t="s">
        <v>47</v>
      </c>
      <c r="D55" s="11">
        <v>0</v>
      </c>
    </row>
    <row r="56" spans="2:8">
      <c r="D56" t="s">
        <v>76</v>
      </c>
    </row>
  </sheetData>
  <sortState ref="C35:D55">
    <sortCondition descending="1" ref="D35:D55"/>
  </sortState>
  <phoneticPr fontId="6" type="noConversion"/>
  <pageMargins left="0.75000000000000011" right="0.75000000000000011" top="1" bottom="1" header="0.5" footer="0.5"/>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9"/>
  <sheetViews>
    <sheetView workbookViewId="0">
      <selection activeCell="D5" sqref="D5:D10"/>
    </sheetView>
  </sheetViews>
  <sheetFormatPr baseColWidth="10" defaultRowHeight="15.75"/>
  <sheetData>
    <row r="3" spans="2:4">
      <c r="B3" s="15">
        <v>42616</v>
      </c>
      <c r="C3" s="16" t="s">
        <v>110</v>
      </c>
    </row>
    <row r="4" spans="2:4">
      <c r="B4" s="23" t="s">
        <v>78</v>
      </c>
      <c r="C4" s="24"/>
      <c r="D4" s="9" t="s">
        <v>27</v>
      </c>
    </row>
    <row r="5" spans="2:4">
      <c r="B5" s="6">
        <v>1</v>
      </c>
      <c r="C5" s="6"/>
      <c r="D5" s="10">
        <v>25</v>
      </c>
    </row>
    <row r="6" spans="2:4">
      <c r="B6" s="6">
        <v>2</v>
      </c>
      <c r="C6" s="6"/>
      <c r="D6" s="10">
        <v>20</v>
      </c>
    </row>
    <row r="7" spans="2:4">
      <c r="B7" s="6">
        <v>3</v>
      </c>
      <c r="C7" s="6"/>
      <c r="D7" s="10">
        <v>15</v>
      </c>
    </row>
    <row r="8" spans="2:4">
      <c r="B8" s="6">
        <v>4</v>
      </c>
      <c r="C8" s="6"/>
      <c r="D8" s="10">
        <v>10</v>
      </c>
    </row>
    <row r="9" spans="2:4">
      <c r="B9" s="6">
        <v>5</v>
      </c>
      <c r="C9" s="6"/>
      <c r="D9" s="10">
        <v>8</v>
      </c>
    </row>
    <row r="10" spans="2:4">
      <c r="B10" s="6">
        <v>6</v>
      </c>
      <c r="C10" s="6"/>
      <c r="D10" s="10">
        <v>6</v>
      </c>
    </row>
    <row r="11" spans="2:4">
      <c r="B11" s="12"/>
    </row>
    <row r="19" spans="3:3">
      <c r="C19" t="s">
        <v>109</v>
      </c>
    </row>
  </sheetData>
  <mergeCells count="1">
    <mergeCell ref="B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H32"/>
  <sheetViews>
    <sheetView topLeftCell="A4" workbookViewId="0">
      <selection activeCell="F32" sqref="F32"/>
    </sheetView>
  </sheetViews>
  <sheetFormatPr baseColWidth="10" defaultRowHeight="15.75"/>
  <cols>
    <col min="3" max="3" width="13.125" customWidth="1"/>
    <col min="5" max="5" width="12" customWidth="1"/>
    <col min="7" max="7" width="12.875" customWidth="1"/>
  </cols>
  <sheetData>
    <row r="8" spans="2:8">
      <c r="C8" t="s">
        <v>126</v>
      </c>
      <c r="G8" t="s">
        <v>127</v>
      </c>
    </row>
    <row r="9" spans="2:8">
      <c r="B9">
        <v>1</v>
      </c>
      <c r="C9" s="6" t="s">
        <v>96</v>
      </c>
      <c r="D9" s="6">
        <v>25</v>
      </c>
      <c r="F9">
        <v>1</v>
      </c>
      <c r="G9" s="6" t="s">
        <v>98</v>
      </c>
      <c r="H9" s="6">
        <v>25</v>
      </c>
    </row>
    <row r="10" spans="2:8">
      <c r="B10">
        <v>2</v>
      </c>
      <c r="C10" s="6" t="s">
        <v>98</v>
      </c>
      <c r="D10" s="6">
        <v>20</v>
      </c>
      <c r="F10">
        <v>2</v>
      </c>
      <c r="G10" s="6" t="s">
        <v>29</v>
      </c>
      <c r="H10" s="6">
        <v>20</v>
      </c>
    </row>
    <row r="11" spans="2:8">
      <c r="B11">
        <v>3</v>
      </c>
      <c r="C11" s="6" t="s">
        <v>98</v>
      </c>
      <c r="D11" s="6">
        <v>0</v>
      </c>
      <c r="F11">
        <v>3</v>
      </c>
      <c r="G11" s="6" t="s">
        <v>128</v>
      </c>
      <c r="H11" s="6">
        <v>15</v>
      </c>
    </row>
    <row r="12" spans="2:8">
      <c r="B12">
        <v>4</v>
      </c>
      <c r="C12" s="6" t="s">
        <v>80</v>
      </c>
      <c r="D12" s="6">
        <v>15</v>
      </c>
      <c r="F12">
        <v>4</v>
      </c>
      <c r="G12" s="6" t="s">
        <v>129</v>
      </c>
      <c r="H12" s="6">
        <v>10</v>
      </c>
    </row>
    <row r="13" spans="2:8">
      <c r="B13">
        <v>5</v>
      </c>
      <c r="C13" s="6" t="s">
        <v>96</v>
      </c>
      <c r="D13" s="6">
        <v>0</v>
      </c>
      <c r="F13">
        <v>5</v>
      </c>
      <c r="G13" s="6" t="s">
        <v>128</v>
      </c>
      <c r="H13" s="6">
        <v>0</v>
      </c>
    </row>
    <row r="14" spans="2:8">
      <c r="C14" s="6" t="s">
        <v>96</v>
      </c>
      <c r="D14" s="6">
        <v>0</v>
      </c>
      <c r="G14" s="6"/>
      <c r="H14" s="6">
        <v>0</v>
      </c>
    </row>
    <row r="15" spans="2:8">
      <c r="C15" s="6" t="s">
        <v>39</v>
      </c>
      <c r="D15" s="6">
        <v>10</v>
      </c>
      <c r="G15" s="6"/>
      <c r="H15" s="6">
        <v>0</v>
      </c>
    </row>
    <row r="16" spans="2:8">
      <c r="C16" s="6" t="s">
        <v>98</v>
      </c>
      <c r="D16" s="6">
        <v>0</v>
      </c>
      <c r="G16" s="6"/>
      <c r="H16" s="6">
        <v>0</v>
      </c>
    </row>
    <row r="17" spans="2:8">
      <c r="B17">
        <v>9</v>
      </c>
      <c r="C17" s="6" t="s">
        <v>102</v>
      </c>
      <c r="D17" s="6">
        <v>0</v>
      </c>
      <c r="F17">
        <v>9</v>
      </c>
      <c r="G17" s="6" t="s">
        <v>102</v>
      </c>
      <c r="H17" s="6">
        <v>0</v>
      </c>
    </row>
    <row r="18" spans="2:8">
      <c r="C18" s="6"/>
      <c r="D18" s="10"/>
      <c r="G18" s="6"/>
      <c r="H18" s="10"/>
    </row>
    <row r="19" spans="2:8">
      <c r="C19" s="6"/>
      <c r="D19" s="10"/>
      <c r="G19" s="6"/>
      <c r="H19" s="10"/>
    </row>
    <row r="21" spans="2:8">
      <c r="E21" s="25" t="s">
        <v>130</v>
      </c>
      <c r="F21" s="25"/>
    </row>
    <row r="22" spans="2:8">
      <c r="E22" s="6" t="s">
        <v>96</v>
      </c>
      <c r="F22" s="6">
        <f>D9</f>
        <v>25</v>
      </c>
    </row>
    <row r="23" spans="2:8">
      <c r="E23" s="6" t="s">
        <v>98</v>
      </c>
      <c r="F23" s="6">
        <f>D10+H9</f>
        <v>45</v>
      </c>
    </row>
    <row r="24" spans="2:8">
      <c r="C24" t="s">
        <v>6</v>
      </c>
      <c r="E24" s="6" t="s">
        <v>29</v>
      </c>
      <c r="F24" s="6">
        <f>H10</f>
        <v>20</v>
      </c>
    </row>
    <row r="25" spans="2:8">
      <c r="C25" t="s">
        <v>7</v>
      </c>
      <c r="E25" s="6" t="s">
        <v>128</v>
      </c>
      <c r="F25" s="6">
        <f>H11</f>
        <v>15</v>
      </c>
    </row>
    <row r="26" spans="2:8">
      <c r="C26" t="s">
        <v>9</v>
      </c>
      <c r="E26" s="6" t="s">
        <v>129</v>
      </c>
      <c r="F26" s="6">
        <f>H12</f>
        <v>10</v>
      </c>
    </row>
    <row r="27" spans="2:8">
      <c r="C27" t="s">
        <v>8</v>
      </c>
      <c r="E27" s="6" t="s">
        <v>80</v>
      </c>
      <c r="F27" s="6">
        <f>D12</f>
        <v>15</v>
      </c>
    </row>
    <row r="28" spans="2:8">
      <c r="C28" t="s">
        <v>11</v>
      </c>
      <c r="E28" s="6" t="s">
        <v>39</v>
      </c>
      <c r="F28" s="6">
        <v>10</v>
      </c>
    </row>
    <row r="29" spans="2:8">
      <c r="C29" t="s">
        <v>10</v>
      </c>
    </row>
    <row r="30" spans="2:8">
      <c r="C30" t="s">
        <v>12</v>
      </c>
    </row>
    <row r="31" spans="2:8">
      <c r="C31" t="s">
        <v>13</v>
      </c>
    </row>
    <row r="32" spans="2:8">
      <c r="C32" t="s">
        <v>14</v>
      </c>
    </row>
  </sheetData>
  <mergeCells count="1">
    <mergeCell ref="E21:F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5"/>
  <sheetViews>
    <sheetView workbookViewId="0">
      <selection activeCell="C14" sqref="C14"/>
    </sheetView>
  </sheetViews>
  <sheetFormatPr baseColWidth="10" defaultRowHeight="15.75"/>
  <cols>
    <col min="7" max="7" width="14" customWidth="1"/>
  </cols>
  <sheetData>
    <row r="3" spans="2:9">
      <c r="B3" s="6" t="s">
        <v>73</v>
      </c>
      <c r="C3" s="6" t="s">
        <v>25</v>
      </c>
      <c r="D3" s="6" t="s">
        <v>27</v>
      </c>
      <c r="F3" s="6" t="s">
        <v>73</v>
      </c>
      <c r="G3" s="6" t="s">
        <v>24</v>
      </c>
      <c r="H3" s="6" t="s">
        <v>27</v>
      </c>
    </row>
    <row r="4" spans="2:9">
      <c r="B4" s="6">
        <v>1</v>
      </c>
      <c r="C4" s="6" t="s">
        <v>87</v>
      </c>
      <c r="D4" s="6">
        <v>25</v>
      </c>
      <c r="F4" s="6">
        <v>1</v>
      </c>
      <c r="G4" s="6" t="s">
        <v>29</v>
      </c>
      <c r="H4" s="6">
        <v>25</v>
      </c>
    </row>
    <row r="5" spans="2:9">
      <c r="B5" s="6">
        <v>2</v>
      </c>
      <c r="C5" s="6" t="s">
        <v>88</v>
      </c>
      <c r="D5" s="6">
        <v>20</v>
      </c>
      <c r="F5" s="6">
        <v>2</v>
      </c>
      <c r="G5" s="6" t="s">
        <v>90</v>
      </c>
      <c r="H5" s="6">
        <v>20</v>
      </c>
    </row>
    <row r="6" spans="2:9">
      <c r="B6" s="6">
        <v>3</v>
      </c>
      <c r="C6" s="6" t="s">
        <v>93</v>
      </c>
      <c r="D6" s="6">
        <v>15</v>
      </c>
      <c r="F6" s="6">
        <v>3</v>
      </c>
      <c r="G6" s="6" t="s">
        <v>28</v>
      </c>
      <c r="H6" s="6">
        <v>15</v>
      </c>
    </row>
    <row r="7" spans="2:9">
      <c r="B7" s="6">
        <v>4</v>
      </c>
      <c r="C7" s="6" t="s">
        <v>89</v>
      </c>
      <c r="D7" s="6">
        <v>10</v>
      </c>
      <c r="F7" s="6">
        <v>4</v>
      </c>
      <c r="G7" s="6" t="s">
        <v>91</v>
      </c>
      <c r="H7" s="6">
        <v>10</v>
      </c>
    </row>
    <row r="8" spans="2:9">
      <c r="B8" s="6">
        <v>5</v>
      </c>
      <c r="C8" s="6"/>
      <c r="D8" s="6">
        <v>8</v>
      </c>
      <c r="F8" s="6">
        <v>5</v>
      </c>
      <c r="G8" s="6" t="s">
        <v>31</v>
      </c>
      <c r="H8" s="6">
        <v>8</v>
      </c>
    </row>
    <row r="9" spans="2:9">
      <c r="B9" s="6">
        <v>6</v>
      </c>
      <c r="C9" s="6"/>
      <c r="D9" s="6">
        <v>6</v>
      </c>
      <c r="F9" s="6">
        <v>6</v>
      </c>
      <c r="G9" s="6" t="s">
        <v>92</v>
      </c>
      <c r="H9" s="6">
        <v>6</v>
      </c>
    </row>
    <row r="10" spans="2:9">
      <c r="B10" s="7">
        <v>7</v>
      </c>
      <c r="C10" s="6"/>
      <c r="D10" s="6">
        <v>4</v>
      </c>
      <c r="F10" s="7">
        <v>7</v>
      </c>
      <c r="G10" s="6" t="s">
        <v>93</v>
      </c>
      <c r="H10" s="6">
        <v>4</v>
      </c>
    </row>
    <row r="11" spans="2:9">
      <c r="B11" s="7">
        <v>8</v>
      </c>
      <c r="C11" s="6"/>
      <c r="D11" s="6">
        <v>2</v>
      </c>
      <c r="F11" s="7">
        <v>8</v>
      </c>
      <c r="G11" s="6" t="s">
        <v>50</v>
      </c>
      <c r="H11" s="6">
        <v>2</v>
      </c>
    </row>
    <row r="12" spans="2:9">
      <c r="B12" s="7">
        <v>9</v>
      </c>
      <c r="C12" s="6"/>
      <c r="D12" s="6">
        <v>1</v>
      </c>
      <c r="F12" s="7">
        <v>9</v>
      </c>
      <c r="G12" s="6" t="s">
        <v>93</v>
      </c>
      <c r="H12" s="6">
        <v>1</v>
      </c>
    </row>
    <row r="13" spans="2:9">
      <c r="F13" s="26" t="s">
        <v>77</v>
      </c>
      <c r="G13" s="26"/>
      <c r="H13" s="26"/>
    </row>
    <row r="14" spans="2:9">
      <c r="E14">
        <v>1</v>
      </c>
      <c r="F14" s="6" t="s">
        <v>36</v>
      </c>
      <c r="G14" s="6">
        <v>6</v>
      </c>
      <c r="H14" s="6">
        <v>25</v>
      </c>
      <c r="I14" s="10">
        <f t="shared" ref="I14:I25" si="0">SUM(G14:H14)</f>
        <v>31</v>
      </c>
    </row>
    <row r="15" spans="2:9">
      <c r="E15">
        <v>2</v>
      </c>
      <c r="F15" s="6" t="s">
        <v>29</v>
      </c>
      <c r="G15" s="6">
        <v>25</v>
      </c>
      <c r="H15" s="6">
        <v>0</v>
      </c>
      <c r="I15" s="10">
        <f t="shared" si="0"/>
        <v>25</v>
      </c>
    </row>
    <row r="16" spans="2:9">
      <c r="E16">
        <v>3</v>
      </c>
      <c r="F16" s="6" t="s">
        <v>39</v>
      </c>
      <c r="G16" s="6">
        <v>0</v>
      </c>
      <c r="H16" s="6">
        <v>20</v>
      </c>
      <c r="I16" s="10">
        <f t="shared" si="0"/>
        <v>20</v>
      </c>
    </row>
    <row r="17" spans="5:9">
      <c r="E17">
        <v>4</v>
      </c>
      <c r="F17" s="6" t="s">
        <v>38</v>
      </c>
      <c r="G17" s="6">
        <v>20</v>
      </c>
      <c r="H17" s="6">
        <v>0</v>
      </c>
      <c r="I17" s="10">
        <f t="shared" si="0"/>
        <v>20</v>
      </c>
    </row>
    <row r="18" spans="5:9">
      <c r="E18">
        <v>5</v>
      </c>
      <c r="F18" s="6" t="s">
        <v>28</v>
      </c>
      <c r="G18" s="6">
        <v>15</v>
      </c>
      <c r="H18" s="6">
        <v>0</v>
      </c>
      <c r="I18" s="10">
        <f t="shared" si="0"/>
        <v>15</v>
      </c>
    </row>
    <row r="19" spans="5:9">
      <c r="E19">
        <v>6</v>
      </c>
      <c r="F19" s="6" t="s">
        <v>41</v>
      </c>
      <c r="G19" s="6">
        <v>0</v>
      </c>
      <c r="H19" s="6">
        <v>10</v>
      </c>
      <c r="I19" s="10">
        <f t="shared" si="0"/>
        <v>10</v>
      </c>
    </row>
    <row r="20" spans="5:9">
      <c r="E20">
        <v>7</v>
      </c>
      <c r="F20" s="6" t="s">
        <v>91</v>
      </c>
      <c r="G20" s="6">
        <v>10</v>
      </c>
      <c r="H20" s="6">
        <v>0</v>
      </c>
      <c r="I20" s="10">
        <f t="shared" si="0"/>
        <v>10</v>
      </c>
    </row>
    <row r="21" spans="5:9">
      <c r="E21">
        <v>8</v>
      </c>
      <c r="F21" s="6" t="s">
        <v>31</v>
      </c>
      <c r="G21" s="6">
        <v>8</v>
      </c>
      <c r="H21" s="6">
        <v>0</v>
      </c>
      <c r="I21" s="10">
        <f t="shared" si="0"/>
        <v>8</v>
      </c>
    </row>
    <row r="22" spans="5:9">
      <c r="E22">
        <v>9</v>
      </c>
      <c r="F22" s="6" t="s">
        <v>37</v>
      </c>
      <c r="G22" s="6">
        <v>2</v>
      </c>
      <c r="H22" s="6">
        <v>0</v>
      </c>
      <c r="I22" s="10">
        <f t="shared" si="0"/>
        <v>2</v>
      </c>
    </row>
    <row r="23" spans="5:9">
      <c r="E23">
        <v>10</v>
      </c>
      <c r="F23" s="6" t="s">
        <v>35</v>
      </c>
      <c r="G23" s="6">
        <v>0</v>
      </c>
      <c r="H23" s="6">
        <v>0</v>
      </c>
      <c r="I23" s="10">
        <f t="shared" si="0"/>
        <v>0</v>
      </c>
    </row>
    <row r="24" spans="5:9">
      <c r="E24">
        <v>11</v>
      </c>
      <c r="F24" s="6" t="s">
        <v>43</v>
      </c>
      <c r="G24" s="6">
        <v>0</v>
      </c>
      <c r="H24" s="6">
        <v>0</v>
      </c>
      <c r="I24" s="10">
        <f t="shared" si="0"/>
        <v>0</v>
      </c>
    </row>
    <row r="25" spans="5:9">
      <c r="E25">
        <v>12</v>
      </c>
      <c r="F25" s="6" t="s">
        <v>44</v>
      </c>
      <c r="G25" s="6">
        <v>0</v>
      </c>
      <c r="H25" s="6">
        <v>0</v>
      </c>
      <c r="I25" s="10">
        <f t="shared" si="0"/>
        <v>0</v>
      </c>
    </row>
  </sheetData>
  <sortState ref="F14:I25">
    <sortCondition descending="1" ref="I14:I25"/>
  </sortState>
  <mergeCells count="1">
    <mergeCell ref="F13:H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H28"/>
  <sheetViews>
    <sheetView workbookViewId="0">
      <selection activeCell="D17" sqref="D17:H28"/>
    </sheetView>
  </sheetViews>
  <sheetFormatPr baseColWidth="10" defaultRowHeight="15.75"/>
  <sheetData>
    <row r="6" spans="1:7">
      <c r="A6" s="6" t="s">
        <v>42</v>
      </c>
      <c r="B6" s="6" t="s">
        <v>25</v>
      </c>
      <c r="C6" s="6" t="s">
        <v>27</v>
      </c>
      <c r="E6" s="6" t="s">
        <v>42</v>
      </c>
      <c r="F6" s="6" t="s">
        <v>24</v>
      </c>
      <c r="G6" s="6" t="s">
        <v>27</v>
      </c>
    </row>
    <row r="7" spans="1:7">
      <c r="A7" s="6">
        <v>1</v>
      </c>
      <c r="B7" s="6" t="s">
        <v>85</v>
      </c>
      <c r="C7" s="6">
        <v>25</v>
      </c>
      <c r="E7" s="6">
        <v>1</v>
      </c>
      <c r="F7" s="6" t="s">
        <v>80</v>
      </c>
      <c r="G7" s="6">
        <v>25</v>
      </c>
    </row>
    <row r="8" spans="1:7">
      <c r="A8" s="6">
        <v>2</v>
      </c>
      <c r="B8" s="6" t="s">
        <v>44</v>
      </c>
      <c r="C8" s="6">
        <v>20</v>
      </c>
      <c r="E8" s="6">
        <v>2</v>
      </c>
      <c r="F8" s="6" t="s">
        <v>36</v>
      </c>
      <c r="G8" s="6">
        <v>20</v>
      </c>
    </row>
    <row r="9" spans="1:7">
      <c r="A9" s="6">
        <v>3</v>
      </c>
      <c r="B9" s="6" t="s">
        <v>35</v>
      </c>
      <c r="C9" s="6">
        <v>15</v>
      </c>
      <c r="E9" s="6">
        <v>3</v>
      </c>
      <c r="F9" s="6" t="s">
        <v>38</v>
      </c>
      <c r="G9" s="6">
        <v>15</v>
      </c>
    </row>
    <row r="10" spans="1:7">
      <c r="A10" s="6">
        <v>4</v>
      </c>
      <c r="B10" s="6" t="s">
        <v>37</v>
      </c>
      <c r="C10" s="6">
        <v>10</v>
      </c>
      <c r="E10" s="6">
        <v>4</v>
      </c>
      <c r="F10" s="6" t="s">
        <v>37</v>
      </c>
      <c r="G10" s="6">
        <v>10</v>
      </c>
    </row>
    <row r="11" spans="1:7">
      <c r="A11" s="6">
        <v>5</v>
      </c>
      <c r="B11" s="6" t="s">
        <v>39</v>
      </c>
      <c r="C11" s="6">
        <v>8</v>
      </c>
      <c r="E11" s="6">
        <v>5</v>
      </c>
      <c r="F11" s="6" t="s">
        <v>45</v>
      </c>
      <c r="G11" s="6">
        <v>8</v>
      </c>
    </row>
    <row r="12" spans="1:7">
      <c r="A12" s="6">
        <v>6</v>
      </c>
      <c r="B12" s="6" t="s">
        <v>38</v>
      </c>
      <c r="C12" s="6">
        <v>6</v>
      </c>
      <c r="E12" s="6">
        <v>6</v>
      </c>
      <c r="F12" s="6" t="s">
        <v>81</v>
      </c>
      <c r="G12" s="6">
        <v>6</v>
      </c>
    </row>
    <row r="13" spans="1:7">
      <c r="A13" s="7">
        <v>7</v>
      </c>
      <c r="B13" s="6" t="s">
        <v>83</v>
      </c>
      <c r="C13" s="6">
        <v>4</v>
      </c>
      <c r="E13" s="7">
        <v>7</v>
      </c>
      <c r="F13" s="6" t="s">
        <v>83</v>
      </c>
      <c r="G13" s="6">
        <v>4</v>
      </c>
    </row>
    <row r="14" spans="1:7">
      <c r="A14" s="7">
        <v>8</v>
      </c>
      <c r="B14" s="6" t="s">
        <v>41</v>
      </c>
      <c r="C14" s="6">
        <v>2</v>
      </c>
      <c r="E14" s="7">
        <v>8</v>
      </c>
      <c r="F14" s="6" t="s">
        <v>82</v>
      </c>
      <c r="G14" s="6">
        <v>2</v>
      </c>
    </row>
    <row r="15" spans="1:7">
      <c r="A15" s="7">
        <v>9</v>
      </c>
      <c r="B15" s="6"/>
      <c r="C15" s="6">
        <v>1</v>
      </c>
      <c r="E15" s="7">
        <v>9</v>
      </c>
      <c r="F15" s="6" t="s">
        <v>44</v>
      </c>
      <c r="G15" s="6">
        <v>1</v>
      </c>
    </row>
    <row r="16" spans="1:7">
      <c r="E16" s="26" t="s">
        <v>77</v>
      </c>
      <c r="F16" s="26"/>
      <c r="G16" s="26"/>
    </row>
    <row r="17" spans="4:8">
      <c r="D17">
        <v>1</v>
      </c>
      <c r="E17" s="6" t="s">
        <v>43</v>
      </c>
      <c r="F17" s="6" t="s">
        <v>84</v>
      </c>
      <c r="G17" s="6">
        <v>25</v>
      </c>
      <c r="H17" s="10">
        <v>25</v>
      </c>
    </row>
    <row r="18" spans="4:8">
      <c r="D18">
        <v>2</v>
      </c>
      <c r="E18" s="6" t="s">
        <v>28</v>
      </c>
      <c r="F18" s="6">
        <v>25</v>
      </c>
      <c r="G18" s="6" t="s">
        <v>84</v>
      </c>
      <c r="H18" s="10">
        <v>25</v>
      </c>
    </row>
    <row r="19" spans="4:8">
      <c r="D19">
        <v>3</v>
      </c>
      <c r="E19" s="6" t="s">
        <v>44</v>
      </c>
      <c r="F19" s="6">
        <v>1</v>
      </c>
      <c r="G19" s="6">
        <v>20</v>
      </c>
      <c r="H19" s="10">
        <v>21</v>
      </c>
    </row>
    <row r="20" spans="4:8">
      <c r="D20">
        <v>4</v>
      </c>
      <c r="E20" s="6" t="s">
        <v>38</v>
      </c>
      <c r="F20" s="6">
        <v>15</v>
      </c>
      <c r="G20" s="6">
        <v>6</v>
      </c>
      <c r="H20" s="10">
        <v>21</v>
      </c>
    </row>
    <row r="21" spans="4:8">
      <c r="D21">
        <v>5</v>
      </c>
      <c r="E21" s="6" t="s">
        <v>37</v>
      </c>
      <c r="F21" s="6">
        <v>10</v>
      </c>
      <c r="G21" s="6">
        <v>10</v>
      </c>
      <c r="H21" s="10">
        <v>20</v>
      </c>
    </row>
    <row r="22" spans="4:8">
      <c r="D22">
        <v>6</v>
      </c>
      <c r="E22" s="6" t="s">
        <v>36</v>
      </c>
      <c r="F22" s="6">
        <v>20</v>
      </c>
      <c r="G22" s="6" t="s">
        <v>84</v>
      </c>
      <c r="H22" s="10">
        <v>20</v>
      </c>
    </row>
    <row r="23" spans="4:8">
      <c r="D23">
        <v>7</v>
      </c>
      <c r="E23" s="6" t="s">
        <v>35</v>
      </c>
      <c r="F23" s="6">
        <v>2</v>
      </c>
      <c r="G23" s="6">
        <v>15</v>
      </c>
      <c r="H23" s="10">
        <v>17</v>
      </c>
    </row>
    <row r="24" spans="4:8">
      <c r="D24">
        <v>8</v>
      </c>
      <c r="E24" s="6" t="s">
        <v>39</v>
      </c>
      <c r="F24" s="6">
        <v>6</v>
      </c>
      <c r="G24" s="6">
        <v>8</v>
      </c>
      <c r="H24" s="10">
        <v>14</v>
      </c>
    </row>
    <row r="25" spans="4:8">
      <c r="D25">
        <v>9</v>
      </c>
      <c r="E25" s="6" t="s">
        <v>40</v>
      </c>
      <c r="F25" s="6">
        <v>4</v>
      </c>
      <c r="G25" s="6">
        <v>4</v>
      </c>
      <c r="H25" s="10">
        <v>8</v>
      </c>
    </row>
    <row r="26" spans="4:8">
      <c r="D26">
        <v>10</v>
      </c>
      <c r="E26" s="6" t="s">
        <v>45</v>
      </c>
      <c r="F26" s="6">
        <v>8</v>
      </c>
      <c r="G26" s="6" t="s">
        <v>86</v>
      </c>
      <c r="H26" s="10">
        <v>8</v>
      </c>
    </row>
    <row r="27" spans="4:8">
      <c r="D27">
        <v>11</v>
      </c>
      <c r="E27" s="6" t="s">
        <v>41</v>
      </c>
      <c r="F27" s="6">
        <v>0</v>
      </c>
      <c r="G27" s="6">
        <v>2</v>
      </c>
      <c r="H27" s="10">
        <v>2</v>
      </c>
    </row>
    <row r="28" spans="4:8">
      <c r="D28">
        <v>12</v>
      </c>
      <c r="E28" s="6" t="s">
        <v>26</v>
      </c>
      <c r="F28" s="6" t="s">
        <v>84</v>
      </c>
      <c r="G28" s="6" t="s">
        <v>86</v>
      </c>
      <c r="H28" s="10">
        <v>0</v>
      </c>
    </row>
  </sheetData>
  <sortState ref="E17:H28">
    <sortCondition descending="1" ref="H17:H28"/>
  </sortState>
  <mergeCells count="1">
    <mergeCell ref="E16:G16"/>
  </mergeCells>
  <pageMargins left="0.7" right="0.7" top="0.75" bottom="0.75" header="0.3" footer="0.3"/>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18"/>
  <sheetViews>
    <sheetView view="pageBreakPreview" topLeftCell="A4" zoomScale="162" zoomScaleNormal="162" zoomScalePageLayoutView="162" workbookViewId="0">
      <selection activeCell="E14" sqref="E14"/>
    </sheetView>
  </sheetViews>
  <sheetFormatPr baseColWidth="10" defaultRowHeight="15.75"/>
  <cols>
    <col min="2" max="2" width="31.375" customWidth="1"/>
    <col min="6" max="6" width="30" customWidth="1"/>
  </cols>
  <sheetData>
    <row r="5" spans="1:6">
      <c r="B5" s="27"/>
      <c r="C5" s="27"/>
      <c r="D5" s="27"/>
      <c r="E5" s="27"/>
      <c r="F5" s="27"/>
    </row>
    <row r="7" spans="1:6">
      <c r="B7" t="s">
        <v>94</v>
      </c>
    </row>
    <row r="8" spans="1:6">
      <c r="A8">
        <v>1</v>
      </c>
      <c r="B8" s="6" t="s">
        <v>95</v>
      </c>
      <c r="C8" s="6">
        <v>25</v>
      </c>
    </row>
    <row r="9" spans="1:6">
      <c r="A9">
        <v>2</v>
      </c>
      <c r="B9" s="6" t="s">
        <v>96</v>
      </c>
      <c r="C9" s="6">
        <v>20</v>
      </c>
    </row>
    <row r="10" spans="1:6">
      <c r="A10">
        <v>3</v>
      </c>
      <c r="B10" s="6" t="s">
        <v>97</v>
      </c>
      <c r="C10" s="6">
        <v>15</v>
      </c>
    </row>
    <row r="11" spans="1:6">
      <c r="A11">
        <v>4</v>
      </c>
      <c r="B11" s="6" t="s">
        <v>98</v>
      </c>
      <c r="C11" s="6">
        <v>10</v>
      </c>
    </row>
    <row r="12" spans="1:6">
      <c r="A12">
        <v>5</v>
      </c>
      <c r="B12" s="6" t="s">
        <v>99</v>
      </c>
      <c r="C12" s="6">
        <v>8</v>
      </c>
    </row>
    <row r="13" spans="1:6">
      <c r="A13">
        <v>6</v>
      </c>
      <c r="B13" s="6" t="s">
        <v>80</v>
      </c>
      <c r="C13" s="6">
        <v>6</v>
      </c>
    </row>
    <row r="14" spans="1:6">
      <c r="A14">
        <v>7</v>
      </c>
      <c r="B14" s="6" t="s">
        <v>100</v>
      </c>
      <c r="C14" s="6">
        <v>4</v>
      </c>
    </row>
    <row r="15" spans="1:6">
      <c r="A15">
        <v>8</v>
      </c>
      <c r="B15" s="6" t="s">
        <v>101</v>
      </c>
      <c r="C15" s="6">
        <v>2</v>
      </c>
    </row>
    <row r="16" spans="1:6">
      <c r="A16">
        <v>9</v>
      </c>
      <c r="B16" s="6" t="s">
        <v>102</v>
      </c>
      <c r="C16" s="6">
        <v>1</v>
      </c>
    </row>
    <row r="17" spans="2:3">
      <c r="B17" s="6"/>
      <c r="C17" s="10"/>
    </row>
    <row r="18" spans="2:3">
      <c r="B18" s="6"/>
      <c r="C18" s="10"/>
    </row>
  </sheetData>
  <mergeCells count="1">
    <mergeCell ref="B5:F5"/>
  </mergeCells>
  <pageMargins left="0.7" right="0.7"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12"/>
  <sheetViews>
    <sheetView workbookViewId="0">
      <selection activeCell="B6" sqref="B6:D12"/>
    </sheetView>
  </sheetViews>
  <sheetFormatPr baseColWidth="10" defaultRowHeight="15.75"/>
  <cols>
    <col min="3" max="3" width="18" customWidth="1"/>
  </cols>
  <sheetData>
    <row r="6" spans="2:4">
      <c r="B6" s="24" t="s">
        <v>48</v>
      </c>
      <c r="C6" s="24"/>
      <c r="D6" s="9" t="s">
        <v>27</v>
      </c>
    </row>
    <row r="7" spans="2:4">
      <c r="B7" s="6">
        <v>1</v>
      </c>
      <c r="C7" s="6" t="s">
        <v>103</v>
      </c>
      <c r="D7" s="10">
        <v>25</v>
      </c>
    </row>
    <row r="8" spans="2:4">
      <c r="B8" s="6">
        <v>2</v>
      </c>
      <c r="C8" s="6" t="s">
        <v>104</v>
      </c>
      <c r="D8" s="10">
        <v>20</v>
      </c>
    </row>
    <row r="9" spans="2:4">
      <c r="B9" s="6">
        <v>3</v>
      </c>
      <c r="C9" s="6" t="s">
        <v>95</v>
      </c>
      <c r="D9" s="10">
        <v>15</v>
      </c>
    </row>
    <row r="10" spans="2:4">
      <c r="B10" s="6">
        <v>4</v>
      </c>
      <c r="C10" s="6"/>
      <c r="D10" s="10">
        <v>10</v>
      </c>
    </row>
    <row r="11" spans="2:4">
      <c r="B11" s="6">
        <v>5</v>
      </c>
      <c r="C11" s="6"/>
      <c r="D11" s="10">
        <v>8</v>
      </c>
    </row>
    <row r="12" spans="2:4">
      <c r="B12" s="6">
        <v>6</v>
      </c>
      <c r="C12" s="6"/>
      <c r="D12" s="10">
        <v>6</v>
      </c>
    </row>
  </sheetData>
  <mergeCells count="1">
    <mergeCell ref="B6:C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7"/>
  <sheetViews>
    <sheetView workbookViewId="0">
      <selection activeCell="G26" sqref="G26"/>
    </sheetView>
  </sheetViews>
  <sheetFormatPr baseColWidth="10" defaultRowHeight="15.75"/>
  <sheetData>
    <row r="3" spans="2:9">
      <c r="B3" s="18" t="s">
        <v>131</v>
      </c>
    </row>
    <row r="4" spans="2:9">
      <c r="B4" s="19"/>
    </row>
    <row r="5" spans="2:9">
      <c r="B5" s="18" t="s">
        <v>132</v>
      </c>
      <c r="I5" t="s">
        <v>144</v>
      </c>
    </row>
    <row r="6" spans="2:9">
      <c r="B6" s="19"/>
      <c r="I6" t="s">
        <v>145</v>
      </c>
    </row>
    <row r="7" spans="2:9">
      <c r="B7" s="20" t="s">
        <v>133</v>
      </c>
      <c r="I7" t="s">
        <v>146</v>
      </c>
    </row>
    <row r="8" spans="2:9">
      <c r="B8" s="20" t="s">
        <v>134</v>
      </c>
      <c r="I8" t="s">
        <v>147</v>
      </c>
    </row>
    <row r="9" spans="2:9">
      <c r="B9" s="20" t="s">
        <v>135</v>
      </c>
      <c r="I9" t="s">
        <v>148</v>
      </c>
    </row>
    <row r="10" spans="2:9">
      <c r="B10" s="18"/>
      <c r="I10" t="s">
        <v>149</v>
      </c>
    </row>
    <row r="11" spans="2:9">
      <c r="B11" s="18" t="s">
        <v>136</v>
      </c>
      <c r="I11" t="s">
        <v>150</v>
      </c>
    </row>
    <row r="12" spans="2:9">
      <c r="B12" s="21"/>
      <c r="I12" t="s">
        <v>151</v>
      </c>
    </row>
    <row r="13" spans="2:9">
      <c r="B13" s="20" t="s">
        <v>137</v>
      </c>
      <c r="I13" t="s">
        <v>152</v>
      </c>
    </row>
    <row r="14" spans="2:9">
      <c r="B14" s="20" t="s">
        <v>138</v>
      </c>
    </row>
    <row r="15" spans="2:9">
      <c r="B15" s="20" t="s">
        <v>139</v>
      </c>
    </row>
    <row r="16" spans="2:9">
      <c r="B16" s="21"/>
    </row>
    <row r="18" spans="3:5">
      <c r="C18" s="24" t="s">
        <v>48</v>
      </c>
      <c r="D18" s="24"/>
      <c r="E18" s="9" t="s">
        <v>27</v>
      </c>
    </row>
    <row r="19" spans="3:5">
      <c r="C19" s="6">
        <v>1</v>
      </c>
      <c r="D19" s="6" t="s">
        <v>31</v>
      </c>
      <c r="E19" s="10">
        <v>25</v>
      </c>
    </row>
    <row r="20" spans="3:5">
      <c r="C20" s="6">
        <v>2</v>
      </c>
      <c r="D20" s="6" t="s">
        <v>28</v>
      </c>
      <c r="E20" s="10">
        <v>20</v>
      </c>
    </row>
    <row r="21" spans="3:5">
      <c r="C21" s="6">
        <v>3</v>
      </c>
      <c r="D21" s="6" t="s">
        <v>30</v>
      </c>
      <c r="E21" s="10">
        <v>15</v>
      </c>
    </row>
    <row r="22" spans="3:5">
      <c r="C22" s="6">
        <v>4</v>
      </c>
      <c r="D22" s="6" t="s">
        <v>153</v>
      </c>
      <c r="E22" s="10">
        <v>10</v>
      </c>
    </row>
    <row r="23" spans="3:5">
      <c r="C23" s="6">
        <v>5</v>
      </c>
      <c r="D23" s="6" t="s">
        <v>154</v>
      </c>
      <c r="E23" s="10">
        <v>8</v>
      </c>
    </row>
    <row r="24" spans="3:5">
      <c r="C24" s="6">
        <v>6</v>
      </c>
      <c r="D24" s="6" t="s">
        <v>154</v>
      </c>
      <c r="E24" s="10">
        <v>0</v>
      </c>
    </row>
    <row r="25" spans="3:5">
      <c r="C25" s="7">
        <v>7</v>
      </c>
      <c r="D25" s="6" t="s">
        <v>26</v>
      </c>
      <c r="E25" s="6">
        <v>4</v>
      </c>
    </row>
    <row r="26" spans="3:5">
      <c r="C26" s="7">
        <v>8</v>
      </c>
      <c r="D26" s="6" t="s">
        <v>155</v>
      </c>
      <c r="E26" s="6">
        <v>2</v>
      </c>
    </row>
    <row r="27" spans="3:5">
      <c r="C27" s="7">
        <v>9</v>
      </c>
      <c r="D27" s="6" t="s">
        <v>156</v>
      </c>
      <c r="E27" s="6">
        <v>1</v>
      </c>
    </row>
  </sheetData>
  <mergeCells count="1">
    <mergeCell ref="C18:D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15"/>
  <sheetViews>
    <sheetView workbookViewId="0">
      <selection activeCell="F24" sqref="F24"/>
    </sheetView>
  </sheetViews>
  <sheetFormatPr baseColWidth="10" defaultRowHeight="15.75"/>
  <cols>
    <col min="3" max="3" width="13.125" customWidth="1"/>
  </cols>
  <sheetData>
    <row r="4" spans="2:4">
      <c r="C4" t="s">
        <v>79</v>
      </c>
    </row>
    <row r="5" spans="2:4">
      <c r="B5">
        <v>1</v>
      </c>
      <c r="C5" s="6" t="s">
        <v>26</v>
      </c>
      <c r="D5" s="6">
        <v>25</v>
      </c>
    </row>
    <row r="6" spans="2:4">
      <c r="B6">
        <v>2</v>
      </c>
      <c r="C6" s="6" t="s">
        <v>105</v>
      </c>
      <c r="D6" s="6">
        <v>20</v>
      </c>
    </row>
    <row r="7" spans="2:4">
      <c r="B7">
        <v>3</v>
      </c>
      <c r="C7" s="6" t="s">
        <v>96</v>
      </c>
      <c r="D7" s="6">
        <v>15</v>
      </c>
    </row>
    <row r="8" spans="2:4">
      <c r="B8">
        <v>4</v>
      </c>
      <c r="C8" s="6" t="s">
        <v>28</v>
      </c>
      <c r="D8" s="6">
        <v>10</v>
      </c>
    </row>
    <row r="9" spans="2:4">
      <c r="B9">
        <v>5</v>
      </c>
      <c r="C9" s="6" t="s">
        <v>100</v>
      </c>
      <c r="D9" s="6">
        <v>8</v>
      </c>
    </row>
    <row r="10" spans="2:4">
      <c r="B10">
        <v>6</v>
      </c>
      <c r="C10" s="6" t="s">
        <v>106</v>
      </c>
      <c r="D10" s="6">
        <v>6</v>
      </c>
    </row>
    <row r="11" spans="2:4">
      <c r="B11">
        <v>7</v>
      </c>
      <c r="C11" s="6" t="s">
        <v>107</v>
      </c>
      <c r="D11" s="6">
        <v>4</v>
      </c>
    </row>
    <row r="12" spans="2:4">
      <c r="B12">
        <v>8</v>
      </c>
      <c r="C12" s="6" t="s">
        <v>108</v>
      </c>
      <c r="D12" s="6">
        <v>2</v>
      </c>
    </row>
    <row r="13" spans="2:4">
      <c r="B13">
        <v>9</v>
      </c>
      <c r="C13" s="6"/>
      <c r="D13" s="6">
        <v>1</v>
      </c>
    </row>
    <row r="14" spans="2:4">
      <c r="C14" s="6"/>
      <c r="D14" s="10"/>
    </row>
    <row r="15" spans="2:4">
      <c r="C15" s="6"/>
      <c r="D15" s="1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2"/>
  <sheetViews>
    <sheetView workbookViewId="0">
      <selection activeCell="D20" sqref="D20"/>
    </sheetView>
  </sheetViews>
  <sheetFormatPr baseColWidth="10" defaultRowHeight="15.75"/>
  <cols>
    <col min="3" max="3" width="14.5" customWidth="1"/>
  </cols>
  <sheetData>
    <row r="3" spans="2:4">
      <c r="B3" s="6" t="s">
        <v>55</v>
      </c>
      <c r="C3" s="6" t="s">
        <v>24</v>
      </c>
      <c r="D3" s="6" t="s">
        <v>27</v>
      </c>
    </row>
    <row r="4" spans="2:4">
      <c r="B4" s="6">
        <v>1</v>
      </c>
      <c r="C4" s="6" t="s">
        <v>140</v>
      </c>
      <c r="D4" s="10">
        <v>25</v>
      </c>
    </row>
    <row r="5" spans="2:4">
      <c r="B5" s="6">
        <v>2</v>
      </c>
      <c r="C5" s="6" t="s">
        <v>141</v>
      </c>
      <c r="D5" s="10">
        <v>20</v>
      </c>
    </row>
    <row r="6" spans="2:4">
      <c r="B6" s="6">
        <v>3</v>
      </c>
      <c r="C6" s="6" t="s">
        <v>100</v>
      </c>
      <c r="D6" s="10">
        <v>15</v>
      </c>
    </row>
    <row r="7" spans="2:4">
      <c r="B7" s="6">
        <v>4</v>
      </c>
      <c r="C7" s="6" t="s">
        <v>142</v>
      </c>
      <c r="D7" s="10">
        <v>10</v>
      </c>
    </row>
    <row r="8" spans="2:4">
      <c r="B8" s="6">
        <v>5</v>
      </c>
      <c r="C8" s="6" t="s">
        <v>49</v>
      </c>
      <c r="D8" s="10">
        <v>8</v>
      </c>
    </row>
    <row r="9" spans="2:4">
      <c r="B9" s="6">
        <v>6</v>
      </c>
      <c r="C9" s="6" t="s">
        <v>50</v>
      </c>
      <c r="D9" s="10">
        <v>6</v>
      </c>
    </row>
    <row r="10" spans="2:4">
      <c r="B10" s="7">
        <v>7</v>
      </c>
      <c r="C10" s="8" t="s">
        <v>53</v>
      </c>
      <c r="D10" s="10">
        <v>4</v>
      </c>
    </row>
    <row r="11" spans="2:4">
      <c r="B11" s="7">
        <v>8</v>
      </c>
      <c r="C11" s="6" t="s">
        <v>143</v>
      </c>
      <c r="D11" s="10">
        <v>2</v>
      </c>
    </row>
    <row r="12" spans="2:4">
      <c r="B12" s="7">
        <v>9</v>
      </c>
      <c r="C12" s="6" t="s">
        <v>23</v>
      </c>
      <c r="D12" s="10">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9"/>
  <sheetViews>
    <sheetView workbookViewId="0">
      <selection activeCell="D21" sqref="D21:D22"/>
    </sheetView>
  </sheetViews>
  <sheetFormatPr baseColWidth="10" defaultRowHeight="15.75"/>
  <cols>
    <col min="2" max="2" width="17.625" customWidth="1"/>
    <col min="3" max="3" width="17.125" customWidth="1"/>
  </cols>
  <sheetData>
    <row r="3" spans="2:4">
      <c r="B3" s="6" t="s">
        <v>70</v>
      </c>
      <c r="C3" s="6" t="s">
        <v>24</v>
      </c>
      <c r="D3" s="6" t="s">
        <v>27</v>
      </c>
    </row>
    <row r="4" spans="2:4">
      <c r="B4" s="6">
        <v>1</v>
      </c>
      <c r="C4" s="6"/>
      <c r="D4" s="10">
        <v>25</v>
      </c>
    </row>
    <row r="5" spans="2:4">
      <c r="B5" s="6">
        <v>2</v>
      </c>
      <c r="C5" s="6"/>
      <c r="D5" s="10">
        <v>20</v>
      </c>
    </row>
    <row r="6" spans="2:4">
      <c r="B6" s="6">
        <v>3</v>
      </c>
      <c r="C6" s="6"/>
      <c r="D6" s="10">
        <v>15</v>
      </c>
    </row>
    <row r="7" spans="2:4">
      <c r="B7" s="6">
        <v>4</v>
      </c>
      <c r="C7" s="6"/>
      <c r="D7" s="10">
        <v>10</v>
      </c>
    </row>
    <row r="8" spans="2:4">
      <c r="B8" s="7">
        <v>5</v>
      </c>
      <c r="C8" s="7"/>
      <c r="D8" s="10">
        <v>8</v>
      </c>
    </row>
    <row r="9" spans="2:4">
      <c r="B9" s="7">
        <v>6</v>
      </c>
      <c r="C9" s="7"/>
      <c r="D9" s="10">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27"/>
  <sheetViews>
    <sheetView workbookViewId="0">
      <selection activeCell="G21" sqref="G21"/>
    </sheetView>
  </sheetViews>
  <sheetFormatPr baseColWidth="10" defaultRowHeight="15.75"/>
  <cols>
    <col min="2" max="2" width="12.375" customWidth="1"/>
    <col min="6" max="6" width="13.625" customWidth="1"/>
  </cols>
  <sheetData>
    <row r="4" spans="1:8">
      <c r="A4" s="6" t="s">
        <v>157</v>
      </c>
      <c r="B4" s="6" t="s">
        <v>25</v>
      </c>
      <c r="C4" s="6" t="s">
        <v>27</v>
      </c>
      <c r="E4" s="6" t="s">
        <v>157</v>
      </c>
      <c r="F4" s="6" t="s">
        <v>24</v>
      </c>
      <c r="G4" s="6" t="s">
        <v>27</v>
      </c>
    </row>
    <row r="5" spans="1:8">
      <c r="A5" s="6">
        <v>1</v>
      </c>
      <c r="B5" s="6" t="s">
        <v>99</v>
      </c>
      <c r="C5" s="10">
        <v>25</v>
      </c>
      <c r="E5" s="6">
        <v>1</v>
      </c>
      <c r="F5" s="6" t="s">
        <v>141</v>
      </c>
      <c r="G5" s="10">
        <v>25</v>
      </c>
    </row>
    <row r="6" spans="1:8">
      <c r="A6" s="6">
        <v>2</v>
      </c>
      <c r="B6" t="s">
        <v>97</v>
      </c>
      <c r="C6" s="10">
        <v>20</v>
      </c>
      <c r="E6" s="6">
        <v>2</v>
      </c>
      <c r="F6" s="6" t="s">
        <v>158</v>
      </c>
      <c r="G6" s="10">
        <v>20</v>
      </c>
    </row>
    <row r="7" spans="1:8">
      <c r="A7" s="6">
        <v>3</v>
      </c>
      <c r="B7" s="6" t="s">
        <v>161</v>
      </c>
      <c r="C7" s="10">
        <v>15</v>
      </c>
      <c r="E7" s="6">
        <v>3</v>
      </c>
      <c r="F7" s="6" t="s">
        <v>159</v>
      </c>
      <c r="G7" s="10">
        <v>15</v>
      </c>
    </row>
    <row r="8" spans="1:8">
      <c r="A8" s="6">
        <v>4</v>
      </c>
      <c r="B8" s="6" t="s">
        <v>107</v>
      </c>
      <c r="C8" s="10">
        <v>10</v>
      </c>
      <c r="E8" s="6">
        <v>4</v>
      </c>
      <c r="F8" s="6" t="s">
        <v>26</v>
      </c>
      <c r="G8" s="10">
        <v>10</v>
      </c>
    </row>
    <row r="9" spans="1:8">
      <c r="A9" s="6">
        <v>5</v>
      </c>
      <c r="B9" s="6"/>
      <c r="C9" s="6"/>
      <c r="E9" s="6">
        <v>5</v>
      </c>
      <c r="F9" s="6" t="s">
        <v>96</v>
      </c>
      <c r="G9" s="10">
        <v>8</v>
      </c>
    </row>
    <row r="10" spans="1:8">
      <c r="A10" s="6">
        <v>6</v>
      </c>
      <c r="B10" s="6"/>
      <c r="C10" s="6"/>
      <c r="E10" s="6">
        <v>6</v>
      </c>
      <c r="F10" s="6" t="s">
        <v>160</v>
      </c>
      <c r="G10" s="10">
        <v>6</v>
      </c>
    </row>
    <row r="11" spans="1:8">
      <c r="A11" s="7">
        <v>7</v>
      </c>
      <c r="B11" s="6"/>
      <c r="C11" s="6"/>
      <c r="E11" s="7">
        <v>7</v>
      </c>
      <c r="F11" s="6" t="s">
        <v>97</v>
      </c>
      <c r="G11" s="10">
        <v>4</v>
      </c>
    </row>
    <row r="12" spans="1:8">
      <c r="A12" s="7">
        <v>8</v>
      </c>
      <c r="B12" s="6"/>
      <c r="C12" s="6"/>
      <c r="E12" s="7">
        <v>8</v>
      </c>
      <c r="F12" s="6"/>
      <c r="G12" s="6"/>
    </row>
    <row r="13" spans="1:8">
      <c r="A13" s="7">
        <v>9</v>
      </c>
      <c r="B13" s="6"/>
      <c r="C13" s="6"/>
      <c r="E13" s="7">
        <v>9</v>
      </c>
      <c r="F13" s="6"/>
      <c r="G13" s="6"/>
    </row>
    <row r="16" spans="1:8">
      <c r="D16">
        <v>1</v>
      </c>
      <c r="E16" s="6" t="s">
        <v>43</v>
      </c>
      <c r="F16" s="6">
        <v>0</v>
      </c>
      <c r="G16" s="6">
        <v>15</v>
      </c>
      <c r="H16" s="10">
        <v>15</v>
      </c>
    </row>
    <row r="17" spans="4:8">
      <c r="D17">
        <v>2</v>
      </c>
      <c r="E17" s="6" t="s">
        <v>28</v>
      </c>
      <c r="F17" s="6">
        <v>0</v>
      </c>
      <c r="G17" s="6">
        <v>0</v>
      </c>
      <c r="H17" s="10">
        <f>SUM(F17:G17)</f>
        <v>0</v>
      </c>
    </row>
    <row r="18" spans="4:8">
      <c r="D18">
        <v>3</v>
      </c>
      <c r="E18" s="6" t="s">
        <v>44</v>
      </c>
      <c r="F18" s="6">
        <v>25</v>
      </c>
      <c r="G18" s="6">
        <v>0</v>
      </c>
      <c r="H18" s="10">
        <f t="shared" ref="H18:H27" si="0">SUM(F18:G18)</f>
        <v>25</v>
      </c>
    </row>
    <row r="19" spans="4:8">
      <c r="D19">
        <v>4</v>
      </c>
      <c r="E19" s="6" t="s">
        <v>38</v>
      </c>
      <c r="F19" s="6">
        <v>15</v>
      </c>
      <c r="G19" s="6">
        <v>20</v>
      </c>
      <c r="H19" s="10">
        <f t="shared" si="0"/>
        <v>35</v>
      </c>
    </row>
    <row r="20" spans="4:8">
      <c r="D20">
        <v>5</v>
      </c>
      <c r="E20" s="6" t="s">
        <v>37</v>
      </c>
      <c r="F20" s="6">
        <v>0</v>
      </c>
      <c r="G20" s="6">
        <v>8</v>
      </c>
      <c r="H20" s="10">
        <f t="shared" si="0"/>
        <v>8</v>
      </c>
    </row>
    <row r="21" spans="4:8">
      <c r="D21">
        <v>6</v>
      </c>
      <c r="E21" s="6" t="s">
        <v>36</v>
      </c>
      <c r="F21" s="6">
        <v>10</v>
      </c>
      <c r="G21" s="6">
        <v>0</v>
      </c>
      <c r="H21" s="10">
        <f t="shared" si="0"/>
        <v>10</v>
      </c>
    </row>
    <row r="22" spans="4:8">
      <c r="D22">
        <v>7</v>
      </c>
      <c r="E22" s="6" t="s">
        <v>35</v>
      </c>
      <c r="F22" s="6">
        <v>0</v>
      </c>
      <c r="G22" s="6">
        <v>6</v>
      </c>
      <c r="H22" s="10">
        <f t="shared" si="0"/>
        <v>6</v>
      </c>
    </row>
    <row r="23" spans="4:8">
      <c r="D23">
        <v>8</v>
      </c>
      <c r="E23" s="6" t="s">
        <v>39</v>
      </c>
      <c r="F23" s="6">
        <v>0</v>
      </c>
      <c r="G23" s="6">
        <v>25</v>
      </c>
      <c r="H23" s="10">
        <f t="shared" si="0"/>
        <v>25</v>
      </c>
    </row>
    <row r="24" spans="4:8">
      <c r="D24">
        <v>9</v>
      </c>
      <c r="E24" s="6" t="s">
        <v>40</v>
      </c>
      <c r="F24" s="6">
        <v>0</v>
      </c>
      <c r="G24" s="6">
        <v>0</v>
      </c>
      <c r="H24" s="10">
        <f t="shared" si="0"/>
        <v>0</v>
      </c>
    </row>
    <row r="25" spans="4:8">
      <c r="D25">
        <v>10</v>
      </c>
      <c r="E25" s="6" t="s">
        <v>45</v>
      </c>
      <c r="F25" s="6">
        <v>20</v>
      </c>
      <c r="G25" s="6">
        <v>0</v>
      </c>
      <c r="H25" s="10">
        <f t="shared" si="0"/>
        <v>20</v>
      </c>
    </row>
    <row r="26" spans="4:8">
      <c r="D26">
        <v>11</v>
      </c>
      <c r="E26" s="6" t="s">
        <v>41</v>
      </c>
      <c r="F26" s="6">
        <v>0</v>
      </c>
      <c r="G26" s="6">
        <v>0</v>
      </c>
      <c r="H26" s="10">
        <f t="shared" si="0"/>
        <v>0</v>
      </c>
    </row>
    <row r="27" spans="4:8">
      <c r="D27">
        <v>12</v>
      </c>
      <c r="E27" s="6" t="s">
        <v>26</v>
      </c>
      <c r="F27" s="6">
        <v>0</v>
      </c>
      <c r="G27" s="6">
        <v>10</v>
      </c>
      <c r="H27" s="10">
        <f t="shared" si="0"/>
        <v>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I31"/>
  <sheetViews>
    <sheetView topLeftCell="B1" workbookViewId="0">
      <selection activeCell="J20" sqref="J20"/>
    </sheetView>
  </sheetViews>
  <sheetFormatPr baseColWidth="10" defaultRowHeight="15.75"/>
  <cols>
    <col min="3" max="3" width="12.125" customWidth="1"/>
    <col min="7" max="7" width="12.5" customWidth="1"/>
  </cols>
  <sheetData>
    <row r="8" spans="2:8">
      <c r="B8" s="6" t="s">
        <v>69</v>
      </c>
      <c r="C8" s="6" t="s">
        <v>25</v>
      </c>
      <c r="D8" s="6" t="s">
        <v>27</v>
      </c>
      <c r="F8" s="6" t="s">
        <v>69</v>
      </c>
      <c r="G8" s="6" t="s">
        <v>24</v>
      </c>
      <c r="H8" s="6" t="s">
        <v>27</v>
      </c>
    </row>
    <row r="9" spans="2:8">
      <c r="B9" s="6">
        <v>1</v>
      </c>
      <c r="C9" s="6" t="s">
        <v>99</v>
      </c>
      <c r="D9" s="6">
        <v>25</v>
      </c>
      <c r="F9" s="6">
        <v>1</v>
      </c>
      <c r="G9" s="6" t="s">
        <v>88</v>
      </c>
      <c r="H9" s="6">
        <v>25</v>
      </c>
    </row>
    <row r="10" spans="2:8">
      <c r="B10" s="6">
        <v>2</v>
      </c>
      <c r="C10" s="6" t="s">
        <v>96</v>
      </c>
      <c r="D10" s="6">
        <v>20</v>
      </c>
      <c r="F10" s="6">
        <v>2</v>
      </c>
      <c r="G10" s="6" t="s">
        <v>99</v>
      </c>
      <c r="H10" s="6">
        <v>20</v>
      </c>
    </row>
    <row r="11" spans="2:8">
      <c r="B11" s="6">
        <v>3</v>
      </c>
      <c r="C11" s="6" t="s">
        <v>100</v>
      </c>
      <c r="D11" s="6">
        <v>15</v>
      </c>
      <c r="F11" s="6">
        <v>3</v>
      </c>
      <c r="G11" s="6" t="s">
        <v>96</v>
      </c>
      <c r="H11" s="6">
        <v>15</v>
      </c>
    </row>
    <row r="12" spans="2:8">
      <c r="B12" s="6">
        <v>4</v>
      </c>
      <c r="C12" s="6" t="s">
        <v>161</v>
      </c>
      <c r="D12" s="6">
        <v>10</v>
      </c>
      <c r="F12" s="6">
        <v>4</v>
      </c>
      <c r="G12" s="6" t="s">
        <v>167</v>
      </c>
      <c r="H12" s="6">
        <v>10</v>
      </c>
    </row>
    <row r="13" spans="2:8">
      <c r="B13" s="6">
        <v>5</v>
      </c>
      <c r="C13" s="6" t="s">
        <v>166</v>
      </c>
      <c r="D13" s="6">
        <v>8</v>
      </c>
      <c r="F13" s="6">
        <v>5</v>
      </c>
      <c r="G13" s="6" t="s">
        <v>100</v>
      </c>
      <c r="H13" s="6">
        <v>8</v>
      </c>
    </row>
    <row r="14" spans="2:8">
      <c r="B14" s="6">
        <v>6</v>
      </c>
      <c r="C14" s="6" t="s">
        <v>107</v>
      </c>
      <c r="D14" s="6">
        <v>6</v>
      </c>
      <c r="F14" s="6">
        <v>6</v>
      </c>
      <c r="G14" s="6" t="s">
        <v>168</v>
      </c>
      <c r="H14" s="6">
        <v>6</v>
      </c>
    </row>
    <row r="15" spans="2:8">
      <c r="B15" s="7">
        <v>7</v>
      </c>
      <c r="C15" s="6"/>
      <c r="D15" s="6">
        <v>4</v>
      </c>
      <c r="F15" s="7">
        <v>7</v>
      </c>
      <c r="G15" s="6" t="s">
        <v>161</v>
      </c>
      <c r="H15" s="6">
        <v>4</v>
      </c>
    </row>
    <row r="16" spans="2:8">
      <c r="B16" s="7">
        <v>8</v>
      </c>
      <c r="C16" s="6"/>
      <c r="D16" s="6">
        <v>2</v>
      </c>
      <c r="F16" s="7">
        <v>8</v>
      </c>
      <c r="G16" s="6" t="s">
        <v>97</v>
      </c>
      <c r="H16" s="6">
        <v>2</v>
      </c>
    </row>
    <row r="17" spans="2:9">
      <c r="B17" s="7">
        <v>9</v>
      </c>
      <c r="C17" s="6"/>
      <c r="D17" s="6">
        <v>1</v>
      </c>
      <c r="F17" s="7">
        <v>9</v>
      </c>
      <c r="G17" s="6" t="s">
        <v>169</v>
      </c>
      <c r="H17" s="6">
        <v>1</v>
      </c>
    </row>
    <row r="18" spans="2:9">
      <c r="F18" s="26" t="s">
        <v>77</v>
      </c>
      <c r="G18" s="26"/>
      <c r="H18" s="26"/>
    </row>
    <row r="19" spans="2:9">
      <c r="E19">
        <v>1</v>
      </c>
      <c r="F19" s="6" t="s">
        <v>37</v>
      </c>
      <c r="G19" s="6">
        <v>20</v>
      </c>
      <c r="H19" s="6">
        <v>15</v>
      </c>
      <c r="I19" s="10">
        <f>SUM(G19:H19)</f>
        <v>35</v>
      </c>
    </row>
    <row r="20" spans="2:9">
      <c r="E20">
        <v>2</v>
      </c>
      <c r="F20" s="6" t="s">
        <v>35</v>
      </c>
      <c r="G20" s="6">
        <v>15</v>
      </c>
      <c r="H20" s="6">
        <v>0</v>
      </c>
      <c r="I20" s="10">
        <f t="shared" ref="I20:I31" si="0">SUM(G20:H20)</f>
        <v>15</v>
      </c>
    </row>
    <row r="21" spans="2:9">
      <c r="E21">
        <v>3</v>
      </c>
      <c r="F21" s="6" t="s">
        <v>43</v>
      </c>
      <c r="G21" s="6">
        <v>0</v>
      </c>
      <c r="H21" s="6">
        <v>0</v>
      </c>
      <c r="I21" s="10">
        <f t="shared" si="0"/>
        <v>0</v>
      </c>
    </row>
    <row r="22" spans="2:9">
      <c r="E22">
        <v>4</v>
      </c>
      <c r="F22" s="6" t="s">
        <v>36</v>
      </c>
      <c r="G22" s="6">
        <v>6</v>
      </c>
      <c r="H22" s="6">
        <v>0</v>
      </c>
      <c r="I22" s="10">
        <f t="shared" si="0"/>
        <v>6</v>
      </c>
    </row>
    <row r="23" spans="2:9">
      <c r="E23">
        <v>5</v>
      </c>
      <c r="F23" s="6" t="s">
        <v>39</v>
      </c>
      <c r="G23" s="6">
        <v>0</v>
      </c>
      <c r="H23" s="6">
        <v>25</v>
      </c>
      <c r="I23" s="10">
        <f t="shared" si="0"/>
        <v>25</v>
      </c>
    </row>
    <row r="24" spans="2:9">
      <c r="E24">
        <v>6</v>
      </c>
      <c r="F24" s="6" t="s">
        <v>44</v>
      </c>
      <c r="G24" s="6">
        <v>25</v>
      </c>
      <c r="H24" s="6">
        <v>20</v>
      </c>
      <c r="I24" s="10">
        <f t="shared" si="0"/>
        <v>45</v>
      </c>
    </row>
    <row r="25" spans="2:9">
      <c r="E25">
        <v>7</v>
      </c>
      <c r="F25" s="6" t="s">
        <v>40</v>
      </c>
      <c r="G25" s="6">
        <v>10</v>
      </c>
      <c r="H25" s="6">
        <v>8</v>
      </c>
      <c r="I25" s="10">
        <f t="shared" si="0"/>
        <v>18</v>
      </c>
    </row>
    <row r="26" spans="2:9">
      <c r="E26">
        <v>8</v>
      </c>
      <c r="F26" s="6" t="s">
        <v>38</v>
      </c>
      <c r="G26" s="6">
        <v>10</v>
      </c>
      <c r="H26" s="6">
        <v>4</v>
      </c>
      <c r="I26" s="10">
        <f t="shared" si="0"/>
        <v>14</v>
      </c>
    </row>
    <row r="27" spans="2:9">
      <c r="E27">
        <v>9</v>
      </c>
      <c r="F27" s="6" t="s">
        <v>28</v>
      </c>
      <c r="G27" s="6">
        <v>0</v>
      </c>
      <c r="H27" s="6">
        <v>6</v>
      </c>
      <c r="I27" s="10">
        <f t="shared" si="0"/>
        <v>6</v>
      </c>
    </row>
    <row r="28" spans="2:9">
      <c r="E28">
        <v>10</v>
      </c>
      <c r="F28" s="6" t="s">
        <v>45</v>
      </c>
      <c r="G28" s="6">
        <v>2</v>
      </c>
      <c r="H28" s="6">
        <v>0</v>
      </c>
      <c r="I28" s="10">
        <f t="shared" si="0"/>
        <v>2</v>
      </c>
    </row>
    <row r="29" spans="2:9">
      <c r="E29">
        <v>11</v>
      </c>
      <c r="F29" s="6" t="s">
        <v>41</v>
      </c>
      <c r="G29" s="6">
        <v>0</v>
      </c>
      <c r="H29" s="6">
        <v>0</v>
      </c>
      <c r="I29" s="10">
        <f t="shared" si="0"/>
        <v>0</v>
      </c>
    </row>
    <row r="30" spans="2:9">
      <c r="E30">
        <v>12</v>
      </c>
      <c r="F30" s="6" t="s">
        <v>26</v>
      </c>
      <c r="G30" s="6">
        <v>0</v>
      </c>
      <c r="H30" s="6">
        <v>0</v>
      </c>
      <c r="I30" s="10">
        <f t="shared" si="0"/>
        <v>0</v>
      </c>
    </row>
    <row r="31" spans="2:9">
      <c r="E31">
        <v>13</v>
      </c>
      <c r="F31" s="7" t="s">
        <v>169</v>
      </c>
      <c r="G31" s="7">
        <v>0</v>
      </c>
      <c r="H31" s="7">
        <v>1</v>
      </c>
      <c r="I31" s="10">
        <f t="shared" si="0"/>
        <v>1</v>
      </c>
    </row>
  </sheetData>
  <mergeCells count="1">
    <mergeCell ref="F18:H1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workbookViewId="0">
      <selection activeCell="C11" sqref="C11"/>
    </sheetView>
  </sheetViews>
  <sheetFormatPr baseColWidth="10" defaultRowHeight="15.75"/>
  <cols>
    <col min="2" max="2" width="7" customWidth="1"/>
    <col min="3" max="3" width="18.375" customWidth="1"/>
  </cols>
  <sheetData>
    <row r="2" spans="2:4" ht="18">
      <c r="B2" s="13" t="s">
        <v>58</v>
      </c>
      <c r="C2" s="13"/>
      <c r="D2" s="6" t="s">
        <v>165</v>
      </c>
    </row>
    <row r="3" spans="2:4">
      <c r="B3" s="14" t="s">
        <v>61</v>
      </c>
      <c r="C3" s="14" t="s">
        <v>162</v>
      </c>
      <c r="D3" s="10">
        <v>25</v>
      </c>
    </row>
    <row r="4" spans="2:4">
      <c r="B4" s="14" t="s">
        <v>60</v>
      </c>
      <c r="C4" s="14" t="s">
        <v>163</v>
      </c>
      <c r="D4" s="10">
        <v>20</v>
      </c>
    </row>
    <row r="5" spans="2:4">
      <c r="B5" s="14" t="s">
        <v>62</v>
      </c>
      <c r="C5" s="14" t="s">
        <v>28</v>
      </c>
      <c r="D5" s="10">
        <v>15</v>
      </c>
    </row>
    <row r="6" spans="2:4">
      <c r="B6" s="14" t="s">
        <v>63</v>
      </c>
      <c r="C6" s="14" t="s">
        <v>88</v>
      </c>
      <c r="D6" s="10">
        <v>10</v>
      </c>
    </row>
    <row r="7" spans="2:4">
      <c r="B7" s="14" t="s">
        <v>64</v>
      </c>
      <c r="C7" s="14" t="s">
        <v>153</v>
      </c>
      <c r="D7" s="10">
        <v>8</v>
      </c>
    </row>
    <row r="8" spans="2:4">
      <c r="B8" s="14" t="s">
        <v>65</v>
      </c>
      <c r="C8" s="14" t="s">
        <v>99</v>
      </c>
      <c r="D8" s="10">
        <v>6</v>
      </c>
    </row>
    <row r="9" spans="2:4">
      <c r="B9" s="14" t="s">
        <v>66</v>
      </c>
      <c r="C9" s="22" t="s">
        <v>97</v>
      </c>
      <c r="D9" s="10">
        <v>4</v>
      </c>
    </row>
    <row r="10" spans="2:4">
      <c r="B10" s="14" t="s">
        <v>67</v>
      </c>
      <c r="C10" s="14" t="s">
        <v>160</v>
      </c>
      <c r="D10" s="10">
        <v>2</v>
      </c>
    </row>
    <row r="11" spans="2:4">
      <c r="B11" s="14" t="s">
        <v>68</v>
      </c>
      <c r="C11" s="14" t="s">
        <v>164</v>
      </c>
      <c r="D11" s="10">
        <v>1</v>
      </c>
    </row>
    <row r="12" spans="2:4">
      <c r="B12" s="14"/>
      <c r="C12" s="14"/>
      <c r="D12" s="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52"/>
  <sheetViews>
    <sheetView workbookViewId="0">
      <selection activeCell="G36" sqref="G36"/>
    </sheetView>
  </sheetViews>
  <sheetFormatPr baseColWidth="10" defaultRowHeight="15.75"/>
  <cols>
    <col min="3" max="3" width="13" customWidth="1"/>
    <col min="7" max="7" width="15.125" customWidth="1"/>
  </cols>
  <sheetData>
    <row r="4" spans="2:8">
      <c r="B4" s="6" t="s">
        <v>56</v>
      </c>
      <c r="C4" s="6" t="s">
        <v>25</v>
      </c>
      <c r="D4" s="6" t="s">
        <v>27</v>
      </c>
      <c r="F4" s="6" t="s">
        <v>56</v>
      </c>
      <c r="G4" s="6" t="s">
        <v>24</v>
      </c>
      <c r="H4" s="6" t="s">
        <v>27</v>
      </c>
    </row>
    <row r="5" spans="2:8">
      <c r="B5" s="6">
        <v>1</v>
      </c>
      <c r="C5" s="6" t="s">
        <v>88</v>
      </c>
      <c r="D5" s="10">
        <v>25</v>
      </c>
      <c r="F5" s="6">
        <v>1</v>
      </c>
      <c r="G5" s="6" t="s">
        <v>28</v>
      </c>
      <c r="H5" s="10">
        <v>25</v>
      </c>
    </row>
    <row r="6" spans="2:8">
      <c r="B6" s="6">
        <v>2</v>
      </c>
      <c r="C6" s="6" t="s">
        <v>43</v>
      </c>
      <c r="D6" s="10">
        <v>20</v>
      </c>
      <c r="F6" s="6">
        <v>2</v>
      </c>
      <c r="G6" s="6" t="s">
        <v>143</v>
      </c>
      <c r="H6" s="10">
        <v>20</v>
      </c>
    </row>
    <row r="7" spans="2:8">
      <c r="B7" s="6">
        <v>3</v>
      </c>
      <c r="C7" s="6" t="s">
        <v>100</v>
      </c>
      <c r="D7" s="10">
        <v>15</v>
      </c>
      <c r="F7" s="6">
        <v>3</v>
      </c>
      <c r="G7" s="6" t="s">
        <v>107</v>
      </c>
      <c r="H7" s="10">
        <v>15</v>
      </c>
    </row>
    <row r="8" spans="2:8">
      <c r="B8" s="6">
        <v>4</v>
      </c>
      <c r="C8" s="6"/>
      <c r="D8" s="10">
        <v>10</v>
      </c>
      <c r="F8" s="6">
        <v>4</v>
      </c>
      <c r="G8" s="6"/>
      <c r="H8" s="10">
        <v>10</v>
      </c>
    </row>
    <row r="9" spans="2:8">
      <c r="B9" s="6">
        <v>5</v>
      </c>
      <c r="C9" s="6"/>
      <c r="D9" s="6"/>
      <c r="F9" s="6">
        <v>5</v>
      </c>
      <c r="G9" s="6"/>
      <c r="H9" s="10">
        <v>8</v>
      </c>
    </row>
    <row r="10" spans="2:8">
      <c r="B10" s="6">
        <v>6</v>
      </c>
      <c r="C10" s="6"/>
      <c r="D10" s="6"/>
      <c r="F10" s="6">
        <v>6</v>
      </c>
      <c r="G10" s="6"/>
      <c r="H10" s="10">
        <v>6</v>
      </c>
    </row>
    <row r="11" spans="2:8">
      <c r="B11" s="7">
        <v>7</v>
      </c>
      <c r="C11" s="6"/>
      <c r="D11" s="6"/>
      <c r="F11" s="7">
        <v>7</v>
      </c>
      <c r="G11" s="6"/>
      <c r="H11" s="10">
        <v>4</v>
      </c>
    </row>
    <row r="12" spans="2:8">
      <c r="B12" s="7">
        <v>8</v>
      </c>
      <c r="C12" s="6"/>
      <c r="D12" s="6"/>
      <c r="F12" s="7">
        <v>8</v>
      </c>
      <c r="G12" s="6"/>
      <c r="H12" s="6"/>
    </row>
    <row r="13" spans="2:8">
      <c r="B13" s="7">
        <v>9</v>
      </c>
      <c r="C13" s="6"/>
      <c r="D13" s="6"/>
      <c r="F13" s="7">
        <v>9</v>
      </c>
      <c r="G13" s="6"/>
      <c r="H13" s="6"/>
    </row>
    <row r="50" spans="4:8">
      <c r="H50" s="17"/>
    </row>
    <row r="52" spans="4:8">
      <c r="D52">
        <f>EISHOCKEY!D11+FOOTBALL!I31+UNIHOCKEY!H6</f>
        <v>23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8"/>
  <sheetViews>
    <sheetView workbookViewId="0">
      <selection activeCell="I16" sqref="I16"/>
    </sheetView>
  </sheetViews>
  <sheetFormatPr baseColWidth="10" defaultRowHeight="15.75"/>
  <cols>
    <col min="3" max="3" width="21.625" customWidth="1"/>
    <col min="7" max="7" width="13" customWidth="1"/>
  </cols>
  <sheetData>
    <row r="2" spans="2:10">
      <c r="B2" s="6" t="s">
        <v>71</v>
      </c>
      <c r="C2" s="6" t="s">
        <v>25</v>
      </c>
      <c r="D2" s="6" t="s">
        <v>27</v>
      </c>
      <c r="G2" s="26" t="s">
        <v>77</v>
      </c>
      <c r="H2" s="26"/>
      <c r="I2" s="26"/>
    </row>
    <row r="3" spans="2:10">
      <c r="B3" s="6">
        <v>1</v>
      </c>
      <c r="C3" s="6" t="s">
        <v>99</v>
      </c>
      <c r="D3" s="10">
        <v>25</v>
      </c>
      <c r="F3">
        <v>1</v>
      </c>
      <c r="G3" s="6" t="s">
        <v>99</v>
      </c>
      <c r="H3" s="6">
        <v>25</v>
      </c>
      <c r="I3" s="6">
        <v>25</v>
      </c>
      <c r="J3" s="10">
        <f>SUM(H3:I3)</f>
        <v>50</v>
      </c>
    </row>
    <row r="4" spans="2:10">
      <c r="B4" s="6">
        <v>2</v>
      </c>
      <c r="C4" s="6" t="s">
        <v>161</v>
      </c>
      <c r="D4" s="10">
        <v>20</v>
      </c>
      <c r="F4">
        <v>2</v>
      </c>
      <c r="G4" s="6" t="s">
        <v>161</v>
      </c>
      <c r="H4" s="6">
        <v>20</v>
      </c>
      <c r="I4" s="6">
        <v>20</v>
      </c>
      <c r="J4" s="10">
        <f t="shared" ref="J4:J14" si="0">SUM(H4:I4)</f>
        <v>40</v>
      </c>
    </row>
    <row r="5" spans="2:10">
      <c r="B5" s="6">
        <v>3</v>
      </c>
      <c r="C5" s="6" t="s">
        <v>43</v>
      </c>
      <c r="D5" s="10">
        <v>15</v>
      </c>
      <c r="F5">
        <v>3</v>
      </c>
      <c r="G5" s="6" t="s">
        <v>43</v>
      </c>
      <c r="H5" s="6">
        <v>15</v>
      </c>
      <c r="I5" s="6">
        <v>6</v>
      </c>
      <c r="J5" s="10">
        <f t="shared" si="0"/>
        <v>21</v>
      </c>
    </row>
    <row r="6" spans="2:10">
      <c r="B6" s="6">
        <v>4</v>
      </c>
      <c r="C6" s="6" t="s">
        <v>96</v>
      </c>
      <c r="D6" s="10">
        <v>10</v>
      </c>
      <c r="F6">
        <v>4</v>
      </c>
      <c r="G6" s="6" t="s">
        <v>96</v>
      </c>
      <c r="H6" s="6">
        <v>10</v>
      </c>
      <c r="I6" s="6">
        <v>4</v>
      </c>
      <c r="J6" s="10">
        <f t="shared" si="0"/>
        <v>14</v>
      </c>
    </row>
    <row r="7" spans="2:10">
      <c r="B7" s="6">
        <v>5</v>
      </c>
      <c r="C7" s="6" t="s">
        <v>107</v>
      </c>
      <c r="D7" s="10">
        <v>8</v>
      </c>
      <c r="F7">
        <v>5</v>
      </c>
      <c r="G7" s="6" t="s">
        <v>107</v>
      </c>
      <c r="H7" s="6">
        <v>8</v>
      </c>
      <c r="I7" s="6">
        <v>15</v>
      </c>
      <c r="J7" s="10">
        <f t="shared" si="0"/>
        <v>23</v>
      </c>
    </row>
    <row r="8" spans="2:10">
      <c r="B8" s="6">
        <v>6</v>
      </c>
      <c r="C8" s="6" t="s">
        <v>100</v>
      </c>
      <c r="D8" s="10">
        <v>6</v>
      </c>
      <c r="F8">
        <v>6</v>
      </c>
      <c r="G8" s="6" t="s">
        <v>100</v>
      </c>
      <c r="H8" s="6">
        <v>6</v>
      </c>
      <c r="I8" s="6">
        <v>8</v>
      </c>
      <c r="J8" s="10">
        <f t="shared" si="0"/>
        <v>14</v>
      </c>
    </row>
    <row r="9" spans="2:10">
      <c r="B9" s="7">
        <v>7</v>
      </c>
      <c r="C9" s="6" t="s">
        <v>88</v>
      </c>
      <c r="D9" s="10">
        <v>4</v>
      </c>
      <c r="F9">
        <v>7</v>
      </c>
      <c r="G9" s="6" t="s">
        <v>88</v>
      </c>
      <c r="H9" s="6">
        <v>4</v>
      </c>
      <c r="I9" s="6">
        <v>0</v>
      </c>
      <c r="J9" s="10">
        <f t="shared" si="0"/>
        <v>4</v>
      </c>
    </row>
    <row r="10" spans="2:10">
      <c r="B10" s="7">
        <v>8</v>
      </c>
      <c r="C10" s="6" t="s">
        <v>97</v>
      </c>
      <c r="D10" s="10">
        <v>2</v>
      </c>
      <c r="F10">
        <v>8</v>
      </c>
      <c r="G10" s="6" t="s">
        <v>97</v>
      </c>
      <c r="H10" s="6">
        <v>2</v>
      </c>
      <c r="I10" s="6">
        <v>0</v>
      </c>
      <c r="J10" s="10">
        <f t="shared" si="0"/>
        <v>2</v>
      </c>
    </row>
    <row r="11" spans="2:10">
      <c r="B11" s="7"/>
      <c r="C11" s="6"/>
      <c r="D11" s="6"/>
      <c r="F11">
        <v>9</v>
      </c>
      <c r="G11" s="6" t="s">
        <v>168</v>
      </c>
      <c r="H11" s="6">
        <v>2</v>
      </c>
      <c r="I11" s="6">
        <v>0</v>
      </c>
      <c r="J11" s="10">
        <f t="shared" si="0"/>
        <v>2</v>
      </c>
    </row>
    <row r="12" spans="2:10">
      <c r="F12">
        <v>10</v>
      </c>
      <c r="G12" s="6"/>
      <c r="H12" s="6"/>
      <c r="I12" s="6"/>
      <c r="J12" s="10">
        <f t="shared" si="0"/>
        <v>0</v>
      </c>
    </row>
    <row r="13" spans="2:10">
      <c r="B13" s="6" t="s">
        <v>71</v>
      </c>
      <c r="C13" s="6" t="s">
        <v>72</v>
      </c>
      <c r="D13" s="6" t="s">
        <v>27</v>
      </c>
      <c r="F13">
        <v>11</v>
      </c>
      <c r="G13" s="6"/>
      <c r="H13" s="6"/>
      <c r="I13" s="6"/>
      <c r="J13" s="10">
        <f t="shared" si="0"/>
        <v>0</v>
      </c>
    </row>
    <row r="14" spans="2:10">
      <c r="B14" s="6">
        <v>1</v>
      </c>
      <c r="C14" s="6" t="s">
        <v>99</v>
      </c>
      <c r="D14" s="10">
        <v>25</v>
      </c>
      <c r="F14">
        <v>12</v>
      </c>
      <c r="G14" s="6"/>
      <c r="H14" s="6"/>
      <c r="I14" s="6"/>
      <c r="J14" s="10">
        <f t="shared" si="0"/>
        <v>0</v>
      </c>
    </row>
    <row r="15" spans="2:10">
      <c r="B15" s="6">
        <v>2</v>
      </c>
      <c r="C15" s="6" t="s">
        <v>161</v>
      </c>
      <c r="D15" s="10">
        <v>20</v>
      </c>
    </row>
    <row r="16" spans="2:10">
      <c r="B16" s="6">
        <v>3</v>
      </c>
      <c r="C16" s="6" t="s">
        <v>107</v>
      </c>
      <c r="D16" s="10">
        <v>15</v>
      </c>
    </row>
    <row r="17" spans="2:7">
      <c r="B17" s="6">
        <v>4</v>
      </c>
      <c r="C17" s="6" t="s">
        <v>89</v>
      </c>
      <c r="D17" s="10">
        <v>10</v>
      </c>
      <c r="G17" s="6" t="s">
        <v>37</v>
      </c>
    </row>
    <row r="18" spans="2:7">
      <c r="B18" s="6">
        <v>5</v>
      </c>
      <c r="C18" s="6" t="s">
        <v>100</v>
      </c>
      <c r="D18" s="10">
        <v>8</v>
      </c>
      <c r="G18" s="6" t="s">
        <v>35</v>
      </c>
    </row>
    <row r="19" spans="2:7">
      <c r="B19" s="6">
        <v>6</v>
      </c>
      <c r="C19" s="6" t="s">
        <v>43</v>
      </c>
      <c r="D19" s="10">
        <v>6</v>
      </c>
      <c r="G19" s="6" t="s">
        <v>43</v>
      </c>
    </row>
    <row r="20" spans="2:7">
      <c r="B20" s="7">
        <v>7</v>
      </c>
      <c r="C20" s="6" t="s">
        <v>96</v>
      </c>
      <c r="D20" s="10">
        <v>4</v>
      </c>
      <c r="G20" s="6" t="s">
        <v>36</v>
      </c>
    </row>
    <row r="21" spans="2:7">
      <c r="B21" s="7">
        <v>8</v>
      </c>
      <c r="C21" s="6" t="s">
        <v>168</v>
      </c>
      <c r="D21" s="10">
        <v>2</v>
      </c>
      <c r="G21" s="6" t="s">
        <v>39</v>
      </c>
    </row>
    <row r="22" spans="2:7">
      <c r="B22" s="7"/>
      <c r="C22" s="6"/>
      <c r="D22" s="6"/>
      <c r="G22" s="6" t="s">
        <v>44</v>
      </c>
    </row>
    <row r="23" spans="2:7">
      <c r="G23" s="6" t="s">
        <v>40</v>
      </c>
    </row>
    <row r="24" spans="2:7">
      <c r="G24" s="6" t="s">
        <v>38</v>
      </c>
    </row>
    <row r="25" spans="2:7">
      <c r="G25" s="6" t="s">
        <v>28</v>
      </c>
    </row>
    <row r="26" spans="2:7">
      <c r="G26" s="6" t="s">
        <v>45</v>
      </c>
    </row>
    <row r="27" spans="2:7">
      <c r="G27" s="6" t="s">
        <v>41</v>
      </c>
    </row>
    <row r="28" spans="2:7">
      <c r="G28" s="6" t="s">
        <v>26</v>
      </c>
    </row>
  </sheetData>
  <mergeCells count="1">
    <mergeCell ref="G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4</vt:i4>
      </vt:variant>
    </vt:vector>
  </HeadingPairs>
  <TitlesOfParts>
    <vt:vector size="20" baseType="lpstr">
      <vt:lpstr>CLASSEMENT UNIS_SHSV</vt:lpstr>
      <vt:lpstr>TIR + air comprime</vt:lpstr>
      <vt:lpstr>TENNIS</vt:lpstr>
      <vt:lpstr>THRIATHLON</vt:lpstr>
      <vt:lpstr>FUTSAL</vt:lpstr>
      <vt:lpstr>BADMINTON</vt:lpstr>
      <vt:lpstr>HANDBALL</vt:lpstr>
      <vt:lpstr>DRUCKLUFT</vt:lpstr>
      <vt:lpstr>ESCRIME</vt:lpstr>
      <vt:lpstr>EISHOCKEY</vt:lpstr>
      <vt:lpstr>TENNIS DE TABLE</vt:lpstr>
      <vt:lpstr>BASKETBALL</vt:lpstr>
      <vt:lpstr>FOOTBALL</vt:lpstr>
      <vt:lpstr>GOLF</vt:lpstr>
      <vt:lpstr>UNIHOCKEY</vt:lpstr>
      <vt:lpstr>VOLLEYBALL</vt:lpstr>
      <vt:lpstr>BADMINTON!Druckbereich</vt:lpstr>
      <vt:lpstr>'CLASSEMENT UNIS_SHSV'!Druckbereich</vt:lpstr>
      <vt:lpstr>FUTSAL!Druckbereich</vt:lpstr>
      <vt:lpstr>HANDBALL!Druckbereich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rineiche mitgulli69</dc:creator>
  <cp:lastModifiedBy>cbuesser</cp:lastModifiedBy>
  <cp:lastPrinted>2017-03-27T13:08:49Z</cp:lastPrinted>
  <dcterms:created xsi:type="dcterms:W3CDTF">2015-06-02T15:27:01Z</dcterms:created>
  <dcterms:modified xsi:type="dcterms:W3CDTF">2017-06-16T07:29:25Z</dcterms:modified>
</cp:coreProperties>
</file>